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74" documentId="13_ncr:1_{F6CB121F-512D-4AA6-A0C1-0FB36C537598}" xr6:coauthVersionLast="47" xr6:coauthVersionMax="47" xr10:uidLastSave="{97213813-F508-42A3-9673-F6747B2FCFCD}"/>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<sst xmlns="http://schemas.openxmlformats.org/spreadsheetml/2006/main" count="179033" uniqueCount="39109">
  <si>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</si>
  <si>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</si>
  <si>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</si>
  <si>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</si>
  <si>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</si>
  <si>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</si>
  <si>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</si>
  <si>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</si>
  <si>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</si>
  <si>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</si>
  <si>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</si>
  <si>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</si>
  <si>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</si>
  <si>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</si>
  <si>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</si>
  <si>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</si>
  <si>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</si>
  <si>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</si>
  <si>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</si>
  <si>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</si>
  <si>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</si>
  <si>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</si>
  <si>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</si>
  <si>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</si>
  <si>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</si>
  <si>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</si>
  <si>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</si>
  <si>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</si>
  <si>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</si>
  <si>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</si>
  <si>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</si>
  <si>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</si>
  <si>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</si>
  <si>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</si>
  <si>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</si>
  <si>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</si>
  <si>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</si>
  <si>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</si>
  <si>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</si>
  <si>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</si>
  <si>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</si>
  <si>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</si>
  <si>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</si>
  <si>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</si>
  <si>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</si>
  <si>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</si>
  <si>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</si>
  <si>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</si>
  <si>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</si>
  <si>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</si>
  <si>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</si>
  <si>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</si>
  <si>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</si>
  <si>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</si>
  <si>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</si>
  <si>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</si>
  <si>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</si>
  <si>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</si>
  <si>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</si>
  <si>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</si>
  <si>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</si>
  <si>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</si>
  <si>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</si>
  <si>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</si>
  <si>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</si>
  <si>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</si>
  <si>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</si>
  <si>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</si>
  <si>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</si>
  <si>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</si>
  <si>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</si>
  <si>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</si>
  <si>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</si>
  <si>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</si>
  <si>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</si>
  <si>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</si>
  <si>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</si>
  <si>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</si>
  <si>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</si>
  <si>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</si>
  <si>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</si>
  <si>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</si>
  <si>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</si>
  <si>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</si>
  <si>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</si>
  <si>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</si>
  <si>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</si>
  <si>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</si>
  <si>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</si>
  <si>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</si>
  <si>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</si>
  <si>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</si>
  <si>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</si>
  <si>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</si>
  <si>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</si>
  <si>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</si>
  <si>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</si>
  <si>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</si>
  <si>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</si>
  <si>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</si>
  <si>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</si>
  <si>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</si>
  <si>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</si>
  <si>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</si>
  <si>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</si>
  <si>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</si>
  <si>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</si>
  <si>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</si>
  <si>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</si>
  <si>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</si>
  <si>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</si>
  <si>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</si>
  <si>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</si>
  <si>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</si>
  <si>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</si>
  <si>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</si>
  <si>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</si>
  <si>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</si>
  <si>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</si>
  <si>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</si>
  <si>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</si>
  <si>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</si>
  <si>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</si>
  <si>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</si>
  <si>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</si>
  <si>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</si>
  <si>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</si>
  <si>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</si>
  <si>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</si>
  <si>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</si>
  <si>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</si>
  <si>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</si>
  <si>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</si>
  <si>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</si>
  <si>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</si>
  <si>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</si>
  <si>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</si>
  <si>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</si>
  <si>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</si>
  <si>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</si>
  <si>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</si>
  <si>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</si>
  <si>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</si>
  <si>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</si>
  <si>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</si>
  <si>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</si>
  <si>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</si>
  <si>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</si>
  <si>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</si>
  <si>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</si>
  <si>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</si>
  <si>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</si>
  <si>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</si>
  <si>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</si>
  <si>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</si>
  <si>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</si>
  <si>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</si>
  <si>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</si>
  <si>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</si>
  <si>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</si>
  <si>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</si>
  <si>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</si>
  <si>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</si>
  <si>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</si>
  <si>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</si>
  <si>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</si>
  <si>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</si>
  <si>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</si>
  <si>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</si>
  <si>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</si>
  <si>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</si>
  <si>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</si>
  <si>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</si>
  <si>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</si>
  <si>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</si>
  <si>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</si>
  <si>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</si>
  <si>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</si>
  <si>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</si>
  <si>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</si>
  <si>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</si>
  <si>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</si>
  <si>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</si>
  <si>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</si>
  <si>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</si>
  <si>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</si>
  <si>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</si>
  <si>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</si>
  <si>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</si>
  <si>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</si>
  <si>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</si>
  <si>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</si>
  <si>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</si>
  <si>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</si>
  <si>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</si>
  <si>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</si>
  <si>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</si>
  <si>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</si>
  <si>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</si>
  <si>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</si>
  <si>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</si>
  <si>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</si>
  <si>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</si>
  <si>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</si>
  <si>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</si>
  <si>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</si>
  <si>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</si>
  <si>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</si>
  <si>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</si>
  <si>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</si>
  <si>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</si>
  <si>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</si>
  <si>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</si>
  <si>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</si>
  <si>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</si>
  <si>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</si>
  <si>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</si>
  <si>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</si>
  <si>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</si>
  <si>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</si>
  <si>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</si>
  <si>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</si>
  <si>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</si>
  <si>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</si>
  <si>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</si>
  <si>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</si>
  <si>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</si>
  <si>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</si>
  <si>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</si>
  <si>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</si>
  <si>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</si>
  <si>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</si>
  <si>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</si>
  <si>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</si>
  <si>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</si>
  <si>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</si>
  <si>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</si>
  <si>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</si>
  <si>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</si>
  <si>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</si>
  <si>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</si>
  <si>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</si>
  <si>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</si>
  <si>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</si>
  <si>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</si>
  <si>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</si>
  <si>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</si>
  <si>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</si>
  <si>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</si>
  <si>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</si>
  <si>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</si>
  <si>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</si>
  <si>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</si>
  <si>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</si>
  <si>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</si>
  <si>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</si>
  <si>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</si>
  <si>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</si>
  <si>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</si>
  <si>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</si>
  <si>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</si>
  <si>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</si>
  <si>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</si>
  <si>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</si>
  <si>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</si>
  <si>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</si>
  <si>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</si>
  <si>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</si>
  <si>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</si>
  <si>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</si>
  <si>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</si>
  <si>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</si>
  <si>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</si>
  <si>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</si>
  <si>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</si>
  <si>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</si>
  <si>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</si>
  <si>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</si>
  <si>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</si>
  <si>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</si>
  <si>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</si>
  <si>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</si>
  <si>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</si>
  <si>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</si>
  <si>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</si>
  <si>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</si>
  <si>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</si>
  <si>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</si>
  <si>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</si>
  <si>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</si>
  <si>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</si>
  <si>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</si>
  <si>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</si>
  <si>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</si>
  <si>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</si>
  <si>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</si>
  <si>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</si>
  <si>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</si>
  <si>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</si>
  <si>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</si>
  <si>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</si>
  <si>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</si>
  <si>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</si>
  <si>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</si>
  <si>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</si>
  <si>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</si>
  <si>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</si>
  <si>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</si>
  <si>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</si>
  <si>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</si>
  <si>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</si>
  <si>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</si>
  <si>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</si>
  <si>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</si>
  <si>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</si>
  <si>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</si>
  <si>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</si>
  <si>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</si>
  <si>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</si>
  <si>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</si>
  <si>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</si>
  <si>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</si>
  <si>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</si>
  <si>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</si>
  <si>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</si>
  <si>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</si>
  <si>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</si>
  <si>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</si>
  <si>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</si>
  <si>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</si>
  <si>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</si>
  <si>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</si>
  <si>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</si>
  <si>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</si>
  <si>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</si>
  <si>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</si>
  <si>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</si>
  <si>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</si>
  <si>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</si>
  <si>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</si>
  <si>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</si>
  <si>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</si>
  <si>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</si>
  <si>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</si>
  <si>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</si>
  <si>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</si>
  <si>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</si>
  <si>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</si>
  <si>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</si>
  <si>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</si>
  <si>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</si>
  <si>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</si>
  <si>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</si>
  <si>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</si>
  <si>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</si>
  <si>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</si>
  <si>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</si>
  <si>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</si>
  <si>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</si>
  <si>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</si>
  <si>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</si>
  <si>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</si>
  <si>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</si>
  <si>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</si>
  <si>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</si>
  <si>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</si>
  <si>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</si>
  <si>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</si>
  <si>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</si>
  <si>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</si>
  <si>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</si>
  <si>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</si>
  <si>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</si>
  <si>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</si>
  <si>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</si>
  <si>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</si>
  <si>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</si>
  <si>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</si>
  <si>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</si>
  <si>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</si>
  <si>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</si>
  <si>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</si>
  <si>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</si>
  <si>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</si>
  <si>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</si>
  <si>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</si>
  <si>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</si>
  <si>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</si>
  <si>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</si>
  <si>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</si>
  <si>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</si>
  <si>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</si>
  <si>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</si>
  <si>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</si>
  <si>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</si>
  <si>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</si>
  <si>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</si>
  <si>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</si>
  <si>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</si>
  <si>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</si>
  <si>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</si>
  <si>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</si>
  <si>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</si>
  <si>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</si>
  <si>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</si>
  <si>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</si>
  <si>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</si>
  <si>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</si>
  <si>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</si>
  <si>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</si>
  <si>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</si>
  <si>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</si>
  <si>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</si>
  <si>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</si>
  <si>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</si>
  <si>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</si>
  <si>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</si>
  <si>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</si>
  <si>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</si>
  <si>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</si>
  <si>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</si>
  <si>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</si>
  <si>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</si>
  <si>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</si>
  <si>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</si>
  <si>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</si>
  <si>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</si>
  <si>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</si>
  <si>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</si>
  <si>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</si>
  <si>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</si>
  <si>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</si>
  <si>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</si>
  <si>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</si>
  <si>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</si>
  <si>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</si>
  <si>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</si>
  <si>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</si>
  <si>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</si>
  <si>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</si>
  <si>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</si>
  <si>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</si>
  <si>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</si>
  <si>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</si>
  <si>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</si>
  <si>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</si>
  <si>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</si>
  <si>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</si>
  <si>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</si>
  <si>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</si>
  <si>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</si>
  <si>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</si>
  <si>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</si>
  <si>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</si>
  <si>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</si>
  <si>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</si>
  <si>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</si>
  <si>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</si>
  <si>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</si>
  <si>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</si>
  <si>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</si>
  <si>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</si>
  <si>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</si>
  <si>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</si>
  <si>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</si>
  <si>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</si>
  <si>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</si>
  <si>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</si>
  <si>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</si>
  <si>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</si>
  <si>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</si>
  <si>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</si>
  <si>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</si>
  <si>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</si>
  <si>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</si>
  <si>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</si>
  <si>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</si>
  <si>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</si>
  <si>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</si>
  <si>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</si>
  <si>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</si>
  <si>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</si>
  <si>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</si>
  <si>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</si>
  <si>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</si>
  <si>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</si>
  <si>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</si>
  <si>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</si>
  <si>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</si>
  <si>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</si>
  <si>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</si>
  <si>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</si>
  <si>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</si>
  <si>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</si>
  <si>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</si>
  <si>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</si>
  <si>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</si>
  <si>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</si>
  <si>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</si>
  <si>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</si>
  <si>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</si>
  <si>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</si>
  <si>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</si>
  <si>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</si>
  <si>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</si>
  <si>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</si>
  <si>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</si>
  <si>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</si>
  <si>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</si>
  <si>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</si>
  <si>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</si>
  <si>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</si>
  <si>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</si>
  <si>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</si>
  <si>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</si>
  <si>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</si>
  <si>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</si>
  <si>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</si>
  <si>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</si>
  <si>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</si>
  <si>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</si>
  <si>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</si>
  <si>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</si>
  <si>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</si>
  <si>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</si>
  <si>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</si>
  <si>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</si>
  <si>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</si>
  <si>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</si>
  <si>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</si>
  <si>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</si>
  <si>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</si>
  <si>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</si>
  <si>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</si>
  <si>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</si>
  <si>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</si>
  <si>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</si>
  <si>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</si>
  <si>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</si>
  <si>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</si>
  <si>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</si>
  <si>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</si>
  <si>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</si>
  <si>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</si>
  <si>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</si>
  <si>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</si>
  <si>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</si>
  <si>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</si>
  <si>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</si>
  <si>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</si>
  <si>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</si>
  <si>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</si>
  <si>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</si>
  <si>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</si>
  <si>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</si>
  <si>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</si>
  <si>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</si>
  <si>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</si>
  <si>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</si>
  <si>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</si>
  <si>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</si>
  <si>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</si>
  <si>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</si>
  <si>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</si>
  <si>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</si>
  <si>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</si>
  <si>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</si>
  <si>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</si>
  <si>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</si>
  <si>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</si>
  <si>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</si>
  <si>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</si>
  <si>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</si>
  <si>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</si>
  <si>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</si>
  <si>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</si>
  <si>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</si>
  <si>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</si>
  <si>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</si>
  <si>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</si>
  <si>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</si>
  <si>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</si>
  <si>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</si>
  <si>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</si>
  <si>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</si>
  <si>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</si>
  <si>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</si>
  <si>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</si>
  <si>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</si>
  <si>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</si>
  <si>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</si>
  <si>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</si>
  <si>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</si>
  <si>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</si>
  <si>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</si>
  <si>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</si>
  <si>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</si>
  <si>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</si>
  <si>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</si>
  <si>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</si>
  <si>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</si>
  <si>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</si>
  <si>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</si>
  <si>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</si>
  <si>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</si>
  <si>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</si>
  <si>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</si>
  <si>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</si>
  <si>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</si>
  <si>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</si>
  <si>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</si>
  <si>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</si>
  <si>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</si>
  <si>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</si>
  <si>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</si>
  <si>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</si>
  <si>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</si>
  <si>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</si>
  <si>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</si>
  <si>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</si>
  <si>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</si>
  <si>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</si>
  <si>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</si>
  <si>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</si>
  <si>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</si>
  <si>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</si>
  <si>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</si>
  <si>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</si>
  <si>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</si>
  <si>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</si>
  <si>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</si>
  <si>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</si>
  <si>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</si>
  <si>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</si>
  <si>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</si>
  <si>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</si>
  <si>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</si>
  <si>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</si>
  <si>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</si>
  <si>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</si>
  <si>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</si>
  <si>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</si>
  <si>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</si>
  <si>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</si>
  <si>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</si>
  <si>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</si>
  <si>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</si>
  <si>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</si>
  <si>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</si>
  <si>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</si>
  <si>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</si>
  <si>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</si>
  <si>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</si>
  <si>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</si>
  <si>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</si>
  <si>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</si>
  <si>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</si>
  <si>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</si>
  <si>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</si>
  <si>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</si>
  <si>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</si>
  <si>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</si>
  <si>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</si>
  <si>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</si>
  <si>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</si>
  <si>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</si>
  <si>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</si>
  <si>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</si>
  <si>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</si>
  <si>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</si>
  <si>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</si>
  <si>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</si>
  <si>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</si>
  <si>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</si>
  <si>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</si>
  <si>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</si>
  <si>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</si>
  <si>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</si>
  <si>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</si>
  <si>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</si>
  <si>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</si>
  <si>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</si>
  <si>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</si>
  <si>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</si>
  <si>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</si>
  <si>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</si>
  <si>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</si>
  <si>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</si>
  <si>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</si>
  <si>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</si>
  <si>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</si>
  <si>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</si>
  <si>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</si>
  <si>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</si>
  <si>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</si>
  <si>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</si>
  <si>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</si>
  <si>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</si>
  <si>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</si>
  <si>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</si>
  <si>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</si>
  <si>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</si>
  <si>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</si>
  <si>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</si>
  <si>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</si>
  <si>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</si>
  <si>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</si>
  <si>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</si>
  <si>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</si>
  <si>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</si>
  <si>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</si>
  <si>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</si>
  <si>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</si>
  <si>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</si>
  <si>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</si>
  <si>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</si>
  <si>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</si>
  <si>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</si>
  <si>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</si>
  <si>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</si>
  <si>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</si>
  <si>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</si>
  <si>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</si>
  <si>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</si>
  <si>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</si>
  <si>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</si>
  <si>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</si>
  <si>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</si>
  <si>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</si>
  <si>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</si>
  <si>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</si>
  <si>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</si>
  <si>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</si>
  <si>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</si>
  <si>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</si>
  <si>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</si>
  <si>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</si>
  <si>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</si>
  <si>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</si>
  <si>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</si>
  <si>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</si>
  <si>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</si>
  <si>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</si>
  <si>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</si>
  <si>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</si>
  <si>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</si>
  <si>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</si>
  <si>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</si>
  <si>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</si>
  <si>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</si>
  <si>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</si>
  <si>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</si>
  <si>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</si>
  <si>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</si>
  <si>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</si>
  <si>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</si>
  <si>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</si>
  <si>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</si>
  <si>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</si>
  <si>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</si>
  <si>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</si>
  <si>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</si>
  <si>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</si>
  <si>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</si>
  <si>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</si>
  <si>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</si>
  <si>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</si>
  <si>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</si>
  <si>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</si>
  <si>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</si>
  <si>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</si>
  <si>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</si>
  <si>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</si>
  <si>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</si>
  <si>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</si>
  <si>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</si>
  <si>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</si>
  <si>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</si>
  <si>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</si>
  <si>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</si>
  <si>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</si>
  <si>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</si>
  <si>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</si>
  <si>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</si>
  <si>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</si>
  <si>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</si>
  <si>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</si>
  <si>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</si>
  <si>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</si>
  <si>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</si>
  <si>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</si>
  <si>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</si>
  <si>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</si>
  <si>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</si>
  <si>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</si>
  <si>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</si>
  <si>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</si>
  <si>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</si>
  <si>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</si>
  <si>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</si>
  <si>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</si>
  <si>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</si>
  <si>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</si>
  <si>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</si>
  <si>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</si>
  <si>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</si>
  <si>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</si>
  <si>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</si>
  <si>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</si>
  <si>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</si>
  <si>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</si>
  <si>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</si>
  <si>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</si>
  <si>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</si>
  <si>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</si>
  <si>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</si>
  <si>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</si>
  <si>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</si>
  <si>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</si>
  <si>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</si>
  <si>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</si>
  <si>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</si>
  <si>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</si>
  <si>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</si>
  <si>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</si>
  <si>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</si>
  <si>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</si>
  <si>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</si>
  <si>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</si>
  <si>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</si>
  <si>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</si>
  <si>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</si>
  <si>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</si>
  <si>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</si>
  <si>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</si>
  <si>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</si>
  <si>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</si>
  <si>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</si>
  <si>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</si>
  <si>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</si>
  <si>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</si>
  <si>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</si>
  <si>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</si>
  <si>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</si>
  <si>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</si>
  <si>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</si>
  <si>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</si>
  <si>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</si>
  <si>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</si>
  <si>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</si>
  <si>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</si>
  <si>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</si>
  <si>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</si>
  <si>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</si>
  <si>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</si>
  <si>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</si>
  <si>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</si>
  <si>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</si>
  <si>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</si>
  <si>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</si>
  <si>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</si>
  <si>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</si>
  <si>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</si>
  <si>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</si>
  <si>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</si>
  <si>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</si>
  <si>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</si>
  <si>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</si>
  <si>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</si>
  <si>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</si>
  <si>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</si>
  <si>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</si>
  <si>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</si>
  <si>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</si>
  <si>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</si>
  <si>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</si>
  <si>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</si>
  <si>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</si>
  <si>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</si>
  <si>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</si>
  <si>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</si>
  <si>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</si>
  <si>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</si>
  <si>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</si>
  <si>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</si>
  <si>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</si>
  <si>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</si>
  <si>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</si>
  <si>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</si>
  <si>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</si>
  <si>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</si>
  <si>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</si>
  <si>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</si>
  <si>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</si>
  <si>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</si>
  <si>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</si>
  <si>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</si>
  <si>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</si>
  <si>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</si>
  <si>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</si>
  <si>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</si>
  <si>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</si>
  <si>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</si>
  <si>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</si>
  <si>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</si>
  <si>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</si>
  <si>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</si>
  <si>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</si>
  <si>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</si>
  <si>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</si>
  <si>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</si>
  <si>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</si>
  <si>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</si>
  <si>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</si>
  <si>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</si>
  <si>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</si>
  <si>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</si>
  <si>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</si>
  <si>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</si>
  <si>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</si>
  <si>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</si>
  <si>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</si>
  <si>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</si>
  <si>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</si>
  <si>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</si>
  <si>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</si>
  <si>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</si>
  <si>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</si>
  <si>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</si>
  <si>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</si>
  <si>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</si>
  <si>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</si>
  <si>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</si>
  <si>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</si>
  <si>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</si>
  <si>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</si>
  <si>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</si>
  <si>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</si>
  <si>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</si>
  <si>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</si>
  <si>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</si>
  <si>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</si>
  <si>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</si>
  <si>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</si>
  <si>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</si>
  <si>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</si>
  <si>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</si>
  <si>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</si>
  <si>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</si>
  <si>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</si>
  <si>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</si>
  <si>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</si>
  <si>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</si>
  <si>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</si>
  <si>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</si>
  <si>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</si>
  <si>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</si>
  <si>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</si>
  <si>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</si>
  <si>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</si>
  <si>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</si>
  <si>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</si>
  <si>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</si>
  <si>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</si>
  <si>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</si>
  <si>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</si>
  <si>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</si>
  <si>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</si>
  <si>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</si>
  <si>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</si>
  <si>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</si>
  <si>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</si>
  <si>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</si>
  <si>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</si>
  <si>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</si>
  <si>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</si>
  <si>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</si>
  <si>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</si>
  <si>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</si>
  <si>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</si>
  <si>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</si>
  <si>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</si>
  <si>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</si>
  <si>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</si>
  <si>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</si>
  <si>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</si>
  <si>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</si>
  <si>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</si>
  <si>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</si>
  <si>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</si>
  <si>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</si>
  <si>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</si>
  <si>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</si>
  <si>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</si>
  <si>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</si>
  <si>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</si>
  <si>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</si>
  <si>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</si>
  <si>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</si>
  <si>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</si>
  <si>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</si>
  <si>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</si>
  <si>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</si>
  <si>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</si>
  <si>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</si>
  <si>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</si>
  <si>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</si>
  <si>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</si>
  <si>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</si>
  <si>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</si>
  <si>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</si>
  <si>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</si>
  <si>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</si>
  <si>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</si>
  <si>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</si>
  <si>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</si>
  <si>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</si>
  <si>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</si>
  <si>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</si>
  <si>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</si>
  <si>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</si>
  <si>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</si>
  <si>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</si>
  <si>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</si>
  <si>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</si>
  <si>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</si>
  <si>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</si>
  <si>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</si>
  <si>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</si>
  <si>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</si>
  <si>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</si>
  <si>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</si>
  <si>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</si>
  <si>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</si>
  <si>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</si>
  <si>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</si>
  <si>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</si>
  <si>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</si>
  <si>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</si>
  <si>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</si>
  <si>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</si>
  <si>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</si>
  <si>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</si>
  <si>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</si>
  <si>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</si>
  <si>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</si>
  <si>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</si>
  <si>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</si>
  <si>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</si>
  <si>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</si>
  <si>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</si>
  <si>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</si>
  <si>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</si>
  <si>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</si>
  <si>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</si>
  <si>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</si>
  <si>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</si>
  <si>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</si>
  <si>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</si>
  <si>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</si>
  <si>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</si>
  <si>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</si>
  <si>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</si>
  <si>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</si>
  <si>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</si>
  <si>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</si>
  <si>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</si>
  <si>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</si>
  <si>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</si>
  <si>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</si>
  <si>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</si>
  <si>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</si>
  <si>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</si>
  <si>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</si>
  <si>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</si>
  <si>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</si>
  <si>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</si>
  <si>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</si>
  <si>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</si>
  <si>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</si>
  <si>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</si>
  <si>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</si>
  <si>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</si>
  <si>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</si>
  <si>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</si>
  <si>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</si>
  <si>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</si>
  <si>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</si>
  <si>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</si>
  <si>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</si>
  <si>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</si>
  <si>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</si>
  <si>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</si>
  <si>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</si>
  <si>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</si>
  <si>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</si>
  <si>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</si>
  <si>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</si>
  <si>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</si>
  <si>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</si>
  <si>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</si>
  <si>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</si>
  <si>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</si>
  <si>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</si>
  <si>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</si>
  <si>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</si>
  <si>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</si>
  <si>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</si>
  <si>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</si>
  <si>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</si>
  <si>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</si>
  <si>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</si>
  <si>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</si>
  <si>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</si>
  <si>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</si>
  <si>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</si>
  <si>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</si>
  <si>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</si>
  <si>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</si>
  <si>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</si>
  <si>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</si>
  <si>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</si>
  <si>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</si>
  <si>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</si>
  <si>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</si>
  <si>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</si>
  <si>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</si>
  <si>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</si>
  <si>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</si>
  <si>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</si>
  <si>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</si>
  <si>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</si>
  <si>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</si>
  <si>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</si>
  <si>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</si>
  <si>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</si>
  <si>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</si>
  <si>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</si>
  <si>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</si>
  <si>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</si>
  <si>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</si>
  <si>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</si>
  <si>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</si>
  <si>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</si>
  <si>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</si>
  <si>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</si>
  <si>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</si>
  <si>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</si>
  <si>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</si>
  <si>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</si>
  <si>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</si>
  <si>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</si>
  <si>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</si>
  <si>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</si>
  <si>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</si>
  <si>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</si>
  <si>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</si>
  <si>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</si>
  <si>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</si>
  <si>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</si>
  <si>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</si>
  <si>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</si>
  <si>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</si>
  <si>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</si>
  <si>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</si>
  <si>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</si>
  <si>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</si>
  <si>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</si>
  <si>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</si>
  <si>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</si>
  <si>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</si>
  <si>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</si>
  <si>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</si>
  <si>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</si>
  <si>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</si>
  <si>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</si>
  <si>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</si>
  <si>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</si>
  <si>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</si>
  <si>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</si>
  <si>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</si>
  <si>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</si>
  <si>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</si>
  <si>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</si>
  <si>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</si>
  <si>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</si>
  <si>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</si>
  <si>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</si>
  <si>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</si>
  <si>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</si>
  <si>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</si>
  <si>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</si>
  <si>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</si>
  <si>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</si>
  <si>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</si>
  <si>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</si>
  <si>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</si>
  <si>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</si>
  <si>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</si>
  <si>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</si>
  <si>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</si>
  <si>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</si>
  <si>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</si>
  <si>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</si>
  <si>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</si>
  <si>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</si>
  <si>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</si>
  <si>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</si>
  <si>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</si>
  <si>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</si>
  <si>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</si>
  <si>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</si>
  <si>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</si>
  <si>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</si>
  <si>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</si>
  <si>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</si>
  <si>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</si>
  <si>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</si>
  <si>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</si>
  <si>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</si>
  <si>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</si>
  <si>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</si>
  <si>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</si>
  <si>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</si>
  <si>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</si>
  <si>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</si>
  <si>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</si>
  <si>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</si>
  <si>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</si>
  <si>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</si>
  <si>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</si>
  <si>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</si>
  <si>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</si>
  <si>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</si>
  <si>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</si>
  <si>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</si>
  <si>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</si>
  <si>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</si>
  <si>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</si>
  <si>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</si>
  <si>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</si>
  <si>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</si>
  <si>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</si>
  <si>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</si>
  <si>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</si>
  <si>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</si>
  <si>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</si>
  <si>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</si>
  <si>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</si>
  <si>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</si>
  <si>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</si>
  <si>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</si>
  <si>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</si>
  <si>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</si>
  <si>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</si>
  <si>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</si>
  <si>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</si>
  <si>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</si>
  <si>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</si>
  <si>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</si>
  <si>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</si>
  <si>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</si>
  <si>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</si>
  <si>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</si>
  <si>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</si>
  <si>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</si>
  <si>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</si>
  <si>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</si>
  <si>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</si>
  <si>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</si>
  <si>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</si>
  <si>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</si>
  <si>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</si>
  <si>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</si>
  <si>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</si>
  <si>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</si>
  <si>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</si>
  <si>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</si>
  <si>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</si>
  <si>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</si>
  <si>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</si>
  <si>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</si>
  <si>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</si>
  <si>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</si>
  <si>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</si>
  <si>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</si>
  <si>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</si>
  <si>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</si>
  <si>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</si>
  <si>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</si>
  <si>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</si>
  <si>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</si>
  <si>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</si>
  <si>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</si>
  <si>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</si>
  <si>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</si>
  <si>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</si>
  <si>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</si>
  <si>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</si>
  <si>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</si>
  <si>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</si>
  <si>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</si>
  <si>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</si>
  <si>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</si>
  <si>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</si>
  <si>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</si>
  <si>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</si>
  <si>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</si>
  <si>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</si>
  <si>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</si>
  <si>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</si>
  <si>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</si>
  <si>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</si>
  <si>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</si>
  <si>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</si>
  <si>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</si>
  <si>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</si>
  <si>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</si>
  <si>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</si>
  <si>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</si>
  <si>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</si>
  <si>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</si>
  <si>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</si>
  <si>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</si>
  <si>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</si>
  <si>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</si>
  <si>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</si>
  <si>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</si>
  <si>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</si>
  <si>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</si>
  <si>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</si>
  <si>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</si>
  <si>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</si>
  <si>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</si>
  <si>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</si>
  <si>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</si>
  <si>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</si>
  <si>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</si>
  <si>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</si>
  <si>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</si>
  <si>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</si>
  <si>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</si>
  <si>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</si>
  <si>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</si>
  <si>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</si>
  <si>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</si>
  <si>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</si>
  <si>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</si>
  <si>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</si>
  <si>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</si>
  <si>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</si>
  <si>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</si>
  <si>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</si>
  <si>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</si>
  <si>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</si>
  <si>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</si>
  <si>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</si>
  <si>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</si>
  <si>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</si>
  <si>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</si>
  <si>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</si>
  <si>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</si>
  <si>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</si>
  <si>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</si>
  <si>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</si>
  <si>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</si>
  <si>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</si>
  <si>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</si>
  <si>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</si>
  <si>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</si>
  <si>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</si>
  <si>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</si>
  <si>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</si>
  <si>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</si>
  <si>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</si>
  <si>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</si>
  <si>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</si>
  <si>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</si>
  <si>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</si>
  <si>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</si>
  <si>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</si>
  <si>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</si>
  <si>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</si>
  <si>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</si>
  <si>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</si>
  <si>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</si>
  <si>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</si>
  <si>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</si>
  <si>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</si>
  <si>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</si>
  <si>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</si>
  <si>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</si>
  <si>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</si>
  <si>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</si>
  <si>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</si>
  <si>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</si>
  <si>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</si>
  <si>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</si>
  <si>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</si>
  <si>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</si>
  <si>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</si>
  <si>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</si>
  <si>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</si>
  <si>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</si>
  <si>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</si>
  <si>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</si>
  <si>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</si>
  <si>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</si>
  <si>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</si>
  <si>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</si>
  <si>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</si>
  <si>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</si>
  <si>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</si>
  <si>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</si>
  <si>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</si>
  <si>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</si>
  <si>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</si>
  <si>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</si>
  <si>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</si>
  <si>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</si>
  <si>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</si>
  <si>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</si>
  <si>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</si>
  <si>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</si>
  <si>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</si>
  <si>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</si>
  <si>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</si>
  <si>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</si>
  <si>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</si>
  <si>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</si>
  <si>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</si>
  <si>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</si>
  <si>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</si>
  <si>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</si>
  <si>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</si>
  <si>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</si>
  <si>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</si>
  <si>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</si>
  <si>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</si>
  <si>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</si>
  <si>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</si>
  <si>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</si>
  <si>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</si>
  <si>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</si>
  <si>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</si>
  <si>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</si>
  <si>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</si>
  <si>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</si>
  <si>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</si>
  <si>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</si>
  <si>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</si>
  <si>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</si>
  <si>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</si>
  <si>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</si>
  <si>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</si>
  <si>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</si>
  <si>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</si>
  <si>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</si>
  <si>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</si>
  <si>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</si>
  <si>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</si>
  <si>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</si>
  <si>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</si>
  <si>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</si>
  <si>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</si>
  <si>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</si>
  <si>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</si>
  <si>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</si>
  <si>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</si>
  <si>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</si>
  <si>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</si>
  <si>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</si>
  <si>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</si>
  <si>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</si>
  <si>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</si>
  <si>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</si>
  <si>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</si>
  <si>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</si>
  <si>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</si>
  <si>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</si>
  <si>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</si>
  <si>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</si>
  <si>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</si>
  <si>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</si>
  <si>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</si>
  <si>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</si>
  <si>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</si>
  <si>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</si>
  <si>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</si>
  <si>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</si>
  <si>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</si>
  <si>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</si>
  <si>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</si>
  <si>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</si>
  <si>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</si>
  <si>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</si>
  <si>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</si>
  <si>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</si>
  <si>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</si>
  <si>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</si>
  <si>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</si>
  <si>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</si>
  <si>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</si>
  <si>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</si>
  <si>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</si>
  <si>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</si>
  <si>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</si>
  <si>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</si>
  <si>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</si>
  <si>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</si>
  <si>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</si>
  <si>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</si>
  <si>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</si>
  <si>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</si>
  <si>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</si>
  <si>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</si>
  <si>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</si>
  <si>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</si>
  <si>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</si>
  <si>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</si>
  <si>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</si>
  <si>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</si>
  <si>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</si>
  <si>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</si>
  <si>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</si>
  <si>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</si>
  <si>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</si>
  <si>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</si>
  <si>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</si>
  <si>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</si>
  <si>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</si>
  <si>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</si>
  <si>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</si>
  <si>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</si>
  <si>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</si>
  <si>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</si>
  <si>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</si>
  <si>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</si>
  <si>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</si>
  <si>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</si>
  <si>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</si>
  <si>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</si>
  <si>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</si>
  <si>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</si>
  <si>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</si>
  <si>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</si>
  <si>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</si>
  <si>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</si>
  <si>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</si>
  <si>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</si>
  <si>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</si>
  <si>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</si>
  <si>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</si>
  <si>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</si>
  <si>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</si>
  <si>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</si>
  <si>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</si>
  <si>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</si>
  <si>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</si>
  <si>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</si>
  <si>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</si>
  <si>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</si>
  <si>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</si>
  <si>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</si>
  <si>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</si>
  <si>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</si>
  <si>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</si>
  <si>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</si>
  <si>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</si>
  <si>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</si>
  <si>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</si>
  <si>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</si>
  <si>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</si>
  <si>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</si>
  <si>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</si>
  <si>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</si>
  <si>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</si>
  <si>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</si>
  <si>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</si>
  <si>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</si>
  <si>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</si>
  <si>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</si>
  <si>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</si>
  <si>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</si>
  <si>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</si>
  <si>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</si>
  <si>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</si>
  <si>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</si>
  <si>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</si>
  <si>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</si>
  <si>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</si>
  <si>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</si>
  <si>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</si>
  <si>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</si>
  <si>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</si>
  <si>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</si>
  <si>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</si>
  <si>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</si>
  <si>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</si>
  <si>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</si>
  <si>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</si>
  <si>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</si>
  <si>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</si>
  <si>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</si>
  <si>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</si>
  <si>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</si>
  <si>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</si>
  <si>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</si>
  <si>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</si>
  <si>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</si>
  <si>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</si>
  <si>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</si>
  <si>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</si>
  <si>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</si>
  <si>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</si>
  <si>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</si>
  <si>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</si>
  <si>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</si>
  <si>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</si>
  <si>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</si>
  <si>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</si>
  <si>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</si>
  <si>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</si>
  <si>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</si>
  <si>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</si>
  <si>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</si>
  <si>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</si>
  <si>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</si>
  <si>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</si>
  <si>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</si>
  <si>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</si>
  <si>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</si>
  <si>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</si>
  <si>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</si>
  <si>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</si>
  <si>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</si>
  <si>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</si>
  <si>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</si>
  <si>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</si>
  <si>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</si>
  <si>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</si>
  <si>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</si>
  <si>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</si>
  <si>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</si>
  <si>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</si>
  <si>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</si>
  <si>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</si>
  <si>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</si>
  <si>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</si>
  <si>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</si>
  <si>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</si>
  <si>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</si>
  <si>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</si>
  <si>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</si>
  <si>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</si>
  <si>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</si>
  <si>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</si>
  <si>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</si>
  <si>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</si>
  <si>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</si>
  <si>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</si>
  <si>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</si>
  <si>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</si>
  <si>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</si>
  <si>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</si>
  <si>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</si>
  <si>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</si>
  <si>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</si>
  <si>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</si>
  <si>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</si>
  <si>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</si>
  <si>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</si>
  <si>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</si>
  <si>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</si>
  <si>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</si>
  <si>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</si>
  <si>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</si>
  <si>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</si>
  <si>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</si>
  <si>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</si>
  <si>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</si>
  <si>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</si>
  <si>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</si>
  <si>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</si>
  <si>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</si>
  <si>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</si>
  <si>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</si>
  <si>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</si>
  <si>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</si>
  <si>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</si>
  <si>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</si>
  <si>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</si>
  <si>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</si>
  <si>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</si>
  <si>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</si>
  <si>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</si>
  <si>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</si>
  <si>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</si>
  <si>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</si>
  <si>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</si>
  <si>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</si>
  <si>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</si>
  <si>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</si>
  <si>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</si>
  <si>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</si>
  <si>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</si>
  <si>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</si>
  <si>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</si>
  <si>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</si>
  <si>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</si>
  <si>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</si>
  <si>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</si>
  <si>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</si>
  <si>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</si>
  <si>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</si>
  <si>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</si>
  <si>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</si>
  <si>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</si>
  <si>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</si>
  <si>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</si>
  <si>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</si>
  <si>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</si>
  <si>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</si>
  <si>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</si>
  <si>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</si>
  <si>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</si>
  <si>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</si>
  <si>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</si>
  <si>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</si>
  <si>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</si>
  <si>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</si>
  <si>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</si>
  <si>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</si>
  <si>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</si>
  <si>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</si>
  <si>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</si>
  <si>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</si>
  <si>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</si>
  <si>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</si>
  <si>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</si>
  <si>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</si>
  <si>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</si>
  <si>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</si>
  <si>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</si>
  <si>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</si>
  <si>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</si>
  <si>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</si>
  <si>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</si>
  <si>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</si>
  <si>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</si>
  <si>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</si>
  <si>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</si>
  <si>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</si>
  <si>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</si>
  <si>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</si>
  <si>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</si>
  <si>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</si>
  <si>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</si>
  <si>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</si>
  <si>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</si>
  <si>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</si>
  <si>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</si>
  <si>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</si>
  <si>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</si>
  <si>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</si>
  <si>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</si>
  <si>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</si>
  <si>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</si>
  <si>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</si>
  <si>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</si>
  <si>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</si>
  <si>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</si>
  <si>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</si>
  <si>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</si>
  <si>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</si>
  <si>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</si>
  <si>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</si>
  <si>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</si>
  <si>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</si>
  <si>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</si>
  <si>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</si>
  <si>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</si>
  <si>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</si>
  <si>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</si>
  <si>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</si>
  <si>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</si>
  <si>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</si>
  <si>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</si>
  <si>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</si>
  <si>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</si>
  <si>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</si>
  <si>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</si>
  <si>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</si>
  <si>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</si>
  <si>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</si>
  <si>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</si>
  <si>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</si>
  <si>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</si>
  <si>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</si>
  <si>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</si>
  <si>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</si>
  <si>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</si>
  <si>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</si>
  <si>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</si>
  <si>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</si>
  <si>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</si>
  <si>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</si>
  <si>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</si>
  <si>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</si>
  <si>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</si>
  <si>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</si>
  <si>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</si>
  <si>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</si>
  <si>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</si>
  <si>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</si>
  <si>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</si>
  <si>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</si>
  <si>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</si>
  <si>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</si>
  <si>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</si>
  <si>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</si>
  <si>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</si>
  <si>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</si>
  <si>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</si>
  <si>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</si>
  <si>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</si>
  <si>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</si>
  <si>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</si>
  <si>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</si>
  <si>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</si>
  <si>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</si>
  <si>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</si>
  <si>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</si>
  <si>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</si>
  <si>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</si>
  <si>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</si>
  <si>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</si>
  <si>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</si>
  <si>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</si>
  <si>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</si>
  <si>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</si>
  <si>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</si>
  <si>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</si>
  <si>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</si>
  <si>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</si>
  <si>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</si>
  <si>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</si>
  <si>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</si>
  <si>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</si>
  <si>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</si>
  <si>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</si>
  <si>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</si>
  <si>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</si>
  <si>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</si>
  <si>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</si>
  <si>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</si>
  <si>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</si>
  <si>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</si>
  <si>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</si>
  <si>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</si>
  <si>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</si>
  <si>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</si>
  <si>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</si>
  <si>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</si>
  <si>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</si>
  <si>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</si>
  <si>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</si>
  <si>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</si>
  <si>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</si>
  <si>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</si>
  <si>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</si>
  <si>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</si>
  <si>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</si>
  <si>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</si>
  <si>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</si>
  <si>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</si>
  <si>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</si>
  <si>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</si>
  <si>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</si>
  <si>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</si>
  <si>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</si>
  <si>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</si>
  <si>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</si>
  <si>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</si>
  <si>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</si>
  <si>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</si>
  <si>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</si>
  <si>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</si>
  <si>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</si>
  <si>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</si>
  <si>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</si>
  <si>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</si>
  <si>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</si>
  <si>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</si>
  <si>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</si>
  <si>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</si>
  <si>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</si>
  <si>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</si>
  <si>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</si>
  <si>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</si>
  <si>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</si>
  <si>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</si>
  <si>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</si>
  <si>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</si>
  <si>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</si>
  <si>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</si>
  <si>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</si>
  <si>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</si>
  <si>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</si>
  <si>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</si>
  <si>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</si>
  <si>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</si>
  <si>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</si>
  <si>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</si>
  <si>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</si>
  <si>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</si>
  <si>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</si>
  <si>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</si>
  <si>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</si>
  <si>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</si>
  <si>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</si>
  <si>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</si>
  <si>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</si>
  <si>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</si>
  <si>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</si>
  <si>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</si>
  <si>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</si>
  <si>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</si>
  <si>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</si>
  <si>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</si>
  <si>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</si>
  <si>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</si>
  <si>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</si>
  <si>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</si>
  <si>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</si>
  <si>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</si>
  <si>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</si>
  <si>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</si>
  <si>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</si>
  <si>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</si>
  <si>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</si>
  <si>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</si>
  <si>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</si>
  <si>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</si>
  <si>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</si>
  <si>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</si>
  <si>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</si>
  <si>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</si>
  <si>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</si>
  <si>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</si>
  <si>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</si>
  <si>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</si>
  <si>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</si>
  <si>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</si>
  <si>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</si>
  <si>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</si>
  <si>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</si>
  <si>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</si>
  <si>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</si>
  <si>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</si>
  <si>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</si>
  <si>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</si>
  <si>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</si>
  <si>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</si>
  <si>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</si>
  <si>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</si>
  <si>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</si>
  <si>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</si>
  <si>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</si>
  <si>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</si>
  <si>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</si>
  <si>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</si>
  <si>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</si>
  <si>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</si>
  <si>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</si>
  <si>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</si>
  <si>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</si>
  <si>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</si>
  <si>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</si>
  <si>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</si>
  <si>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</si>
  <si>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</si>
  <si>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</si>
  <si>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</si>
  <si>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</si>
  <si>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</si>
  <si>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</si>
  <si>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</si>
  <si>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</si>
  <si>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</si>
  <si>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</si>
  <si>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</si>
  <si>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</si>
  <si>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</si>
  <si>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</si>
  <si>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</si>
  <si>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</si>
  <si>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</si>
  <si>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</si>
  <si>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</si>
  <si>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</si>
  <si>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</si>
  <si>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</si>
  <si>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</si>
  <si>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</si>
  <si>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</si>
  <si>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</si>
  <si>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</si>
  <si>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</si>
  <si>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</si>
  <si>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</si>
  <si>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</si>
  <si>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</si>
  <si>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</si>
  <si>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</si>
  <si>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</si>
  <si>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</si>
  <si>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</si>
  <si>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</si>
  <si>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</si>
  <si>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</si>
  <si>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</si>
  <si>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</si>
  <si>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</si>
  <si>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</si>
  <si>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</si>
  <si>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</si>
  <si>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</si>
  <si>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</si>
  <si>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</si>
  <si>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</si>
  <si>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</si>
  <si>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</si>
  <si>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</si>
  <si>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</si>
  <si>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</si>
  <si>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</si>
  <si>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</si>
  <si>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</si>
  <si>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</si>
  <si>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</si>
  <si>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</si>
  <si>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</si>
  <si>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</si>
  <si>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</si>
  <si>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</si>
  <si>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</si>
  <si>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</si>
  <si>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</si>
  <si>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</si>
  <si>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</si>
  <si>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</si>
  <si>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</si>
  <si>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</si>
  <si>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</si>
  <si>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</si>
  <si>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</si>
  <si>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</si>
  <si>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</si>
  <si>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</si>
  <si>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</si>
  <si>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</si>
  <si>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</si>
  <si>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</si>
  <si>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</si>
  <si>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</si>
  <si>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</si>
  <si>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</si>
  <si>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</si>
  <si>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</si>
  <si>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</si>
  <si>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</si>
  <si>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</si>
  <si>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</si>
  <si>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</si>
  <si>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</si>
  <si>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</si>
  <si>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</si>
  <si>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</si>
  <si>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</si>
  <si>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</si>
  <si>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</si>
  <si>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</si>
  <si>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</si>
  <si>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</si>
  <si>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</si>
  <si>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</si>
  <si>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</si>
  <si>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</si>
  <si>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</si>
  <si>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</si>
  <si>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</si>
  <si>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</si>
  <si>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</si>
  <si>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</si>
  <si>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</si>
  <si>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</si>
  <si>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</si>
  <si>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</si>
  <si>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</si>
  <si>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</si>
  <si>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</si>
  <si>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</si>
  <si>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</si>
  <si>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</si>
  <si>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</si>
  <si>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</si>
  <si>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</si>
  <si>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</si>
  <si>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</si>
  <si>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</si>
  <si>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</si>
  <si>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</si>
  <si>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</si>
  <si>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</si>
  <si>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</si>
  <si>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</si>
  <si>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</si>
  <si>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</si>
  <si>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</si>
  <si>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</si>
  <si>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</si>
  <si>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</si>
  <si>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</si>
  <si>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</si>
  <si>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</si>
  <si>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</si>
  <si>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</si>
  <si>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</si>
  <si>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</si>
  <si>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</si>
  <si>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</si>
  <si>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</si>
  <si>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</si>
  <si>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</si>
  <si>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</si>
  <si>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</si>
  <si>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</si>
  <si>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</si>
  <si>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</si>
  <si>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</si>
  <si>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</si>
  <si>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</si>
  <si>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</si>
  <si>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</si>
  <si>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</si>
  <si>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</si>
  <si>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</si>
  <si>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</si>
  <si>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</si>
  <si>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</si>
  <si>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</si>
  <si>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</si>
  <si>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</si>
  <si>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</si>
  <si>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</si>
  <si>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</si>
  <si>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</si>
  <si>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</si>
  <si>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</si>
  <si>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</si>
  <si>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</si>
  <si>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</si>
  <si>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</si>
  <si>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</si>
  <si>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</si>
  <si>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</si>
  <si>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</si>
  <si>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</si>
  <si>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</si>
  <si>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</si>
  <si>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</si>
  <si>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</si>
  <si>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</si>
  <si>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</si>
  <si>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</si>
  <si>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</si>
  <si>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</si>
  <si>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</si>
  <si>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</si>
  <si>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</si>
  <si>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</si>
  <si>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</si>
  <si>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</si>
  <si>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</si>
  <si>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</si>
  <si>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</si>
  <si>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</si>
  <si>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</si>
  <si>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</si>
  <si>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</si>
  <si>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</si>
  <si>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</si>
  <si>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</si>
  <si>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</si>
  <si>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</si>
  <si>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</si>
  <si>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</si>
  <si>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</si>
  <si>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</si>
  <si>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</si>
  <si>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</si>
  <si>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</si>
  <si>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</si>
  <si>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</si>
  <si>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</si>
  <si>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</si>
  <si>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</si>
  <si>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</si>
  <si>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</si>
  <si>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</si>
  <si>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</si>
  <si>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</si>
  <si>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</si>
  <si>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</si>
  <si>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</si>
  <si>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</si>
  <si>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</si>
  <si>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</si>
  <si>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</si>
  <si>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</si>
  <si>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</si>
  <si>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</si>
  <si>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</si>
  <si>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</si>
  <si>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</si>
  <si>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</si>
  <si>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</si>
  <si>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</si>
  <si>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</si>
  <si>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</si>
  <si>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</si>
  <si>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</si>
  <si>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</si>
  <si>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</si>
  <si>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</si>
  <si>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</si>
  <si>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</si>
  <si>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</si>
  <si>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</si>
  <si>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</si>
  <si>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</si>
  <si>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</si>
  <si>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</si>
  <si>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</si>
  <si>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</si>
  <si>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</si>
  <si>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</si>
  <si>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</si>
  <si>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</si>
  <si>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</si>
  <si>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</si>
  <si>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</si>
  <si>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</si>
  <si>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</si>
  <si>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</si>
  <si>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</si>
  <si>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</si>
  <si>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</si>
  <si>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</si>
  <si>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</si>
  <si>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</si>
  <si>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</si>
  <si>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</si>
  <si>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</si>
  <si>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</si>
  <si>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</si>
  <si>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</si>
  <si>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</si>
  <si>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</si>
  <si>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</si>
  <si>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</si>
  <si>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</si>
  <si>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</si>
  <si>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</si>
  <si>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</si>
  <si>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</si>
  <si>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</si>
  <si>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</si>
  <si>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</si>
  <si>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</si>
  <si>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</si>
  <si>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</si>
  <si>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</si>
  <si>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</si>
  <si>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</si>
  <si>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</si>
  <si>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</si>
  <si>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</si>
  <si>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</si>
  <si>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</si>
  <si>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</si>
  <si>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</si>
  <si>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</si>
  <si>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</si>
  <si>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</si>
  <si>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</si>
  <si>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</si>
  <si>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</si>
  <si>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</si>
  <si>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</si>
  <si>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</si>
  <si>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</si>
  <si>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</si>
  <si>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</si>
  <si>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</si>
  <si>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</si>
  <si>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</si>
  <si>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</si>
  <si>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</si>
  <si>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</si>
  <si>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</si>
  <si>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</si>
  <si>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</si>
  <si>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</si>
  <si>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</si>
  <si>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</si>
  <si>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</si>
  <si>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</si>
  <si>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</si>
  <si>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</si>
  <si>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</si>
  <si>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</si>
  <si>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</si>
  <si>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</si>
  <si>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</si>
  <si>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</si>
  <si>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</si>
  <si>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</si>
  <si>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</si>
  <si>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</si>
  <si>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</si>
  <si>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</si>
  <si>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</si>
  <si>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</si>
  <si>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</si>
  <si>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</si>
  <si>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</si>
  <si>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</si>
  <si>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</si>
  <si>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</si>
  <si>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</si>
  <si>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</si>
  <si>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</si>
  <si>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</si>
  <si>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</si>
  <si>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</si>
  <si>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</si>
  <si>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</si>
  <si>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</si>
  <si>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</si>
  <si>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</si>
  <si>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</si>
  <si>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</si>
  <si>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</si>
  <si>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</si>
  <si>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</si>
  <si>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</si>
  <si>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</si>
  <si>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</si>
  <si>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</si>
  <si>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</si>
  <si>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</si>
  <si>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</si>
  <si>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</si>
  <si>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</si>
  <si>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</si>
  <si>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</si>
  <si>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</si>
  <si>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</si>
  <si>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</si>
  <si>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</si>
  <si>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</si>
  <si>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</si>
  <si>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</si>
  <si>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</si>
  <si>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</si>
  <si>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</si>
  <si>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</si>
  <si>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</si>
  <si>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</si>
  <si>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</si>
  <si>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</si>
  <si>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</si>
  <si>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</si>
  <si>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</si>
  <si>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</si>
  <si>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</si>
  <si>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</si>
  <si>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</si>
  <si>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</si>
  <si>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</si>
  <si>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</si>
  <si>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</si>
  <si>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</si>
  <si>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</si>
  <si>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</si>
  <si>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</si>
  <si>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</si>
  <si>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</si>
  <si>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</si>
  <si>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</si>
  <si>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</si>
  <si>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</si>
  <si>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</si>
  <si>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</si>
  <si>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</si>
  <si>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</si>
  <si>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</si>
  <si>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</si>
  <si>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</si>
  <si>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</si>
  <si>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</si>
  <si>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</si>
  <si>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</si>
  <si>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</si>
  <si>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</si>
  <si>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</si>
  <si>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</si>
  <si>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</si>
  <si>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</si>
  <si>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</si>
  <si>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</si>
  <si>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</si>
  <si>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</si>
  <si>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</si>
  <si>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</si>
  <si>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</si>
  <si>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</si>
  <si>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</si>
  <si>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</si>
  <si>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</si>
  <si>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</si>
  <si>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</si>
  <si>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</si>
  <si>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</si>
  <si>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</si>
  <si>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</si>
  <si>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</si>
  <si>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</si>
  <si>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</si>
  <si>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</si>
  <si>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</si>
  <si>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</si>
  <si>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</si>
  <si>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</si>
  <si>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</si>
  <si>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</si>
  <si>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</si>
  <si>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</si>
  <si>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</si>
  <si>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</si>
  <si>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</si>
  <si>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</si>
  <si>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</si>
  <si>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</si>
  <si>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</si>
  <si>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</si>
  <si>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</si>
  <si>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</si>
  <si>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</si>
  <si>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</si>
  <si>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</si>
  <si>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</si>
  <si>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</si>
  <si>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</si>
  <si>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</si>
  <si>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</si>
  <si>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</si>
  <si>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</si>
  <si>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</si>
  <si>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</si>
  <si>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</si>
  <si>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</si>
  <si>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</si>
  <si>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</si>
  <si>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</si>
  <si>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</si>
  <si>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</si>
  <si>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</si>
  <si>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</si>
  <si>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</si>
  <si>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</si>
  <si>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</si>
  <si>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</si>
  <si>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</si>
  <si>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</si>
  <si>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</si>
  <si>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</si>
  <si>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</si>
  <si>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</si>
  <si>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</si>
  <si>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</si>
  <si>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</si>
  <si>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</si>
  <si>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</si>
  <si>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</si>
  <si>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</si>
  <si>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</si>
  <si>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</si>
  <si>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</si>
  <si>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</si>
  <si>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</si>
  <si>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</si>
  <si>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</si>
  <si>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</si>
  <si>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</si>
  <si>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</si>
  <si>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</si>
  <si>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</si>
  <si>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</si>
  <si>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</si>
  <si>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</si>
  <si>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</si>
  <si>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</si>
  <si>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</si>
  <si>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</si>
  <si>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</si>
  <si>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</si>
  <si>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</si>
  <si>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</si>
  <si>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</si>
  <si>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</si>
  <si>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</si>
  <si>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</si>
  <si>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</si>
  <si>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</si>
  <si>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</si>
  <si>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</si>
  <si>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</si>
  <si>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</si>
  <si>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</si>
  <si>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</si>
  <si>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</si>
  <si>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</si>
  <si>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</si>
  <si>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</si>
  <si>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</si>
  <si>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</si>
  <si>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</si>
  <si>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</si>
  <si>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</si>
  <si>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</si>
  <si>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</si>
  <si>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</si>
  <si>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</si>
  <si>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</si>
  <si>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</si>
  <si>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</si>
  <si>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</si>
  <si>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</si>
  <si>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</si>
  <si>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</si>
  <si>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</si>
  <si>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</si>
  <si>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</si>
  <si>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</si>
  <si>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</si>
  <si>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</si>
  <si>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</si>
  <si>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</si>
  <si>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</si>
  <si>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</si>
  <si>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</si>
  <si>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</si>
  <si>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</si>
  <si>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</si>
  <si>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</si>
  <si>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</si>
  <si>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</si>
  <si>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</si>
  <si>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</si>
  <si>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</si>
  <si>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</si>
  <si>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</si>
  <si>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</si>
  <si>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</si>
  <si>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</si>
  <si>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</si>
  <si>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</si>
  <si>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</si>
  <si>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</si>
  <si>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</si>
  <si>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</si>
  <si>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</si>
  <si>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</si>
  <si>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</si>
  <si>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</si>
  <si>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</si>
  <si>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</si>
  <si>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</si>
  <si>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</si>
  <si>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</si>
  <si>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</si>
  <si>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</si>
  <si>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</si>
  <si>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</si>
  <si>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</si>
  <si>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</si>
  <si>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</si>
  <si>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</si>
  <si>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</si>
  <si>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</si>
  <si>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</si>
  <si>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</si>
  <si>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</si>
  <si>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</si>
  <si>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</si>
  <si>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</si>
  <si>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</si>
  <si>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</si>
  <si>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</si>
  <si>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</si>
  <si>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</si>
  <si>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</si>
  <si>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</si>
  <si>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</si>
  <si>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</si>
  <si>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</si>
  <si>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</si>
  <si>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</si>
  <si>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</si>
  <si>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</si>
  <si>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</si>
  <si>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</si>
  <si>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</si>
  <si>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</si>
  <si>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</si>
  <si>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</si>
  <si>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</si>
  <si>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</si>
  <si>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</si>
  <si>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</si>
  <si>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</si>
  <si>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</si>
  <si>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</si>
  <si>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</si>
  <si>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</si>
  <si>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</si>
  <si>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</si>
  <si>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</si>
  <si>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</si>
  <si>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</si>
  <si>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</si>
  <si>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</si>
  <si>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</si>
  <si>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</si>
  <si>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</si>
  <si>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</si>
  <si>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</si>
  <si>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</si>
  <si>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</si>
  <si>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</si>
  <si>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</si>
  <si>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</si>
  <si>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</si>
  <si>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</si>
  <si>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</si>
  <si>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</si>
  <si>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</si>
  <si>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</si>
  <si>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</si>
  <si>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</si>
  <si>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</si>
  <si>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</si>
  <si>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</si>
  <si>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</si>
  <si>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</si>
  <si>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</si>
  <si>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</si>
  <si>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</si>
  <si>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</si>
  <si>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</si>
  <si>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</si>
  <si>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</si>
  <si>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</si>
  <si>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</si>
  <si>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</si>
  <si>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</si>
  <si>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</si>
  <si>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</si>
  <si>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</si>
  <si>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</si>
  <si>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</si>
  <si>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</si>
  <si>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</si>
  <si>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</si>
  <si>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</si>
  <si>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</si>
  <si>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</si>
  <si>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</si>
  <si>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</si>
  <si>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</si>
  <si>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</si>
  <si>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</si>
  <si>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</si>
  <si>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</si>
  <si>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</si>
  <si>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</si>
  <si>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</si>
  <si>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</si>
  <si>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</si>
  <si>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</si>
  <si>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</si>
  <si>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</si>
  <si>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</si>
  <si>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</si>
  <si>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</si>
  <si>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</si>
  <si>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</si>
  <si>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</si>
  <si>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</si>
  <si>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</si>
  <si>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</si>
  <si>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</si>
  <si>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</si>
  <si>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</si>
  <si>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</si>
  <si>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</si>
  <si>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</si>
  <si>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</si>
  <si>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</si>
  <si>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</si>
  <si>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</si>
  <si>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</si>
  <si>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</si>
  <si>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</si>
  <si>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</si>
  <si>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</si>
  <si>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</si>
  <si>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</si>
  <si>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</si>
  <si>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</si>
  <si>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</si>
  <si>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</si>
  <si>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</si>
  <si>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</si>
  <si>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</si>
  <si>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</si>
  <si>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</si>
  <si>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</si>
  <si>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</si>
  <si>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</si>
  <si>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</si>
  <si>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</si>
  <si>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</si>
  <si>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</si>
  <si>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</si>
  <si>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</si>
  <si>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</si>
  <si>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</si>
  <si>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</si>
  <si>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</si>
  <si>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</si>
  <si>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</si>
  <si>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</si>
  <si>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</si>
  <si>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</si>
  <si>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</si>
  <si>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</si>
  <si>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</si>
  <si>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</si>
  <si>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</si>
  <si>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</si>
  <si>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</si>
  <si>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</si>
  <si>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</si>
  <si>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</si>
  <si>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</si>
  <si>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</si>
  <si>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</si>
  <si>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</si>
  <si>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</si>
  <si>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</si>
  <si>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</si>
  <si>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</si>
  <si>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</si>
  <si>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</si>
  <si>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</si>
  <si>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</si>
  <si>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</si>
  <si>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</si>
  <si>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</si>
  <si>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</si>
  <si>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</si>
  <si>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</si>
  <si>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</si>
  <si>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</si>
  <si>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</si>
  <si>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</si>
  <si>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</si>
  <si>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</si>
  <si>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</si>
  <si>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</si>
  <si>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</si>
  <si>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</si>
  <si>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</si>
  <si>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</si>
  <si>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</si>
  <si>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</si>
  <si>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</si>
  <si>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</si>
  <si>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</si>
  <si>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</si>
  <si>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</si>
  <si>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</si>
  <si>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</si>
  <si>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</si>
  <si>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</si>
  <si>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</si>
  <si>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</si>
  <si>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</si>
  <si>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</si>
  <si>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</si>
  <si>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</si>
  <si>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</si>
  <si>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</si>
  <si>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</si>
  <si>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</si>
  <si>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</si>
  <si>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</si>
  <si>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</si>
  <si>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</si>
  <si>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</si>
  <si>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</si>
  <si>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</si>
  <si>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</si>
  <si>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</si>
  <si>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</si>
  <si>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</si>
  <si>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</si>
  <si>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</si>
  <si>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</si>
  <si>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</si>
  <si>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</si>
  <si>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</si>
  <si>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</si>
  <si>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</si>
  <si>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</si>
  <si>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</si>
  <si>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</si>
  <si>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</si>
  <si>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</si>
  <si>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</si>
  <si>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</si>
  <si>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</si>
  <si>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</si>
  <si>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</si>
  <si>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</si>
  <si>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</si>
  <si>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</si>
  <si>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</si>
  <si>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</si>
  <si>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</si>
  <si>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</si>
  <si>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</si>
  <si>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</si>
  <si>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</si>
  <si>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</si>
  <si>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</si>
  <si>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</si>
  <si>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</si>
  <si>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</si>
  <si>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</si>
  <si>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</si>
  <si>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</si>
  <si>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</si>
  <si>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</si>
  <si>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</si>
  <si>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</si>
  <si>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</si>
  <si>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</si>
  <si>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</si>
  <si>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</si>
  <si>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</si>
  <si>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</si>
  <si>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</si>
  <si>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</si>
  <si>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</si>
  <si>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</si>
  <si>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</si>
  <si>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</si>
  <si>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</si>
  <si>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</si>
  <si>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</si>
  <si>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</si>
  <si>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</si>
  <si>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</si>
  <si>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</si>
  <si>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</si>
  <si>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</si>
  <si>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</si>
  <si>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</si>
  <si>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</si>
  <si>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</si>
  <si>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</si>
  <si>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</si>
  <si>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</si>
  <si>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</si>
  <si>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</si>
  <si>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</si>
  <si>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</si>
  <si>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</si>
  <si>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</si>
  <si>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</si>
  <si>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</si>
  <si>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</si>
  <si>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</si>
  <si>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</si>
  <si>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</si>
  <si>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</si>
  <si>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</si>
  <si>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</si>
  <si>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</si>
  <si>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</si>
  <si>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</si>
  <si>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</si>
  <si>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</si>
  <si>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</si>
  <si>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</si>
  <si>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</si>
  <si>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</si>
  <si>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</si>
  <si>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</si>
  <si>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</si>
  <si>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</si>
  <si>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</si>
  <si>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</si>
  <si>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</si>
  <si>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</si>
  <si>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</si>
  <si>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</si>
  <si>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</si>
  <si>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</si>
  <si>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</si>
  <si>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</si>
  <si>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</si>
  <si>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</si>
  <si>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</si>
  <si>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</si>
  <si>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</si>
  <si>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</si>
  <si>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</si>
  <si>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</si>
  <si>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</si>
  <si>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</si>
  <si>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</si>
  <si>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</si>
  <si>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</si>
  <si>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</si>
  <si>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</si>
  <si>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</si>
  <si>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</si>
  <si>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</si>
  <si>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</si>
  <si>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</si>
  <si>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</si>
  <si>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</si>
  <si>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</si>
  <si>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</si>
  <si>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</si>
  <si>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</si>
  <si>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</si>
  <si>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</si>
  <si>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</si>
  <si>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</si>
  <si>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</si>
  <si>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</si>
  <si>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</si>
  <si>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</si>
  <si>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</si>
  <si>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</si>
  <si>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</si>
  <si>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</si>
  <si>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</si>
  <si>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</si>
  <si>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</si>
  <si>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</si>
  <si>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</si>
  <si>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</si>
  <si>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</si>
  <si>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</si>
  <si>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</si>
  <si>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</si>
  <si>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</si>
  <si>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</si>
  <si>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</si>
  <si>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</si>
  <si>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</si>
  <si>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</si>
  <si>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</si>
  <si>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</si>
  <si>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</si>
  <si>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</si>
  <si>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</si>
  <si>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</si>
  <si>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</si>
  <si>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</si>
  <si>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</si>
  <si>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</si>
  <si>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</si>
  <si>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</si>
  <si>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</si>
  <si>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</si>
  <si>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</si>
  <si>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</si>
  <si>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</si>
  <si>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</si>
  <si>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</si>
  <si>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</si>
  <si>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</si>
  <si>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</si>
  <si>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</si>
  <si>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</si>
  <si>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</si>
  <si>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</si>
  <si>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</si>
  <si>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</si>
  <si>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</si>
  <si>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</si>
  <si>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</si>
  <si>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</si>
  <si>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</si>
  <si>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</si>
  <si>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</si>
  <si>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</si>
  <si>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</si>
  <si>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</si>
  <si>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</si>
  <si>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</si>
  <si>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</si>
  <si>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</si>
  <si>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</si>
  <si>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</si>
  <si>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</si>
  <si>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</si>
  <si>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</si>
  <si>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</si>
  <si>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</si>
  <si>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</si>
  <si>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</si>
  <si>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</si>
  <si>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</si>
  <si>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</si>
  <si>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</si>
  <si>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</si>
  <si>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</si>
  <si>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</si>
  <si>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</si>
  <si>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</si>
  <si>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</si>
  <si>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</si>
  <si>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</si>
  <si>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</si>
  <si>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</si>
  <si>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</si>
  <si>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</si>
  <si>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</si>
  <si>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</si>
  <si>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</si>
  <si>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</si>
  <si>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</si>
  <si>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</si>
  <si>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</si>
  <si>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</si>
  <si>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</si>
  <si>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</si>
  <si>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</si>
  <si>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</si>
  <si>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</si>
  <si>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</si>
  <si>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</si>
  <si>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</si>
  <si>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</si>
  <si>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</si>
  <si>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</si>
  <si>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</si>
  <si>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</si>
  <si>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</si>
  <si>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</si>
  <si>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</si>
  <si>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</si>
  <si>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</si>
  <si>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</si>
  <si>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</si>
  <si>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</si>
  <si>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</si>
  <si>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</si>
  <si>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</si>
  <si>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</si>
  <si>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</si>
  <si>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</si>
  <si>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</si>
  <si>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</si>
  <si>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</si>
  <si>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</si>
  <si>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</si>
  <si>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</si>
  <si>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</si>
  <si>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</si>
  <si>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</si>
  <si>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</si>
  <si>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</si>
  <si>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</si>
  <si>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</si>
  <si>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</si>
  <si>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</si>
  <si>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</si>
  <si>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</si>
  <si>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</si>
  <si>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</si>
  <si>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</si>
  <si>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</si>
  <si>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</si>
  <si>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</si>
  <si>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</si>
  <si>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</si>
  <si>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</si>
  <si>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</si>
  <si>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</si>
  <si>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</si>
  <si>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</si>
  <si>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</si>
  <si>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</si>
  <si>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</si>
  <si>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</si>
  <si>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</si>
  <si>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</si>
  <si>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</si>
  <si>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</si>
  <si>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</si>
  <si>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</si>
  <si>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</si>
  <si>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</si>
  <si>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</si>
  <si>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</si>
  <si>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</si>
  <si>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</si>
  <si>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</si>
  <si>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</si>
  <si>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</si>
  <si>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</si>
  <si>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</si>
  <si>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</si>
  <si>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</si>
  <si>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</si>
  <si>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</si>
  <si>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</si>
  <si>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</si>
  <si>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</si>
  <si>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</si>
  <si>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</si>
  <si>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</si>
  <si>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</si>
  <si>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</si>
  <si>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</si>
  <si>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</si>
  <si>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</si>
  <si>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</si>
  <si>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</si>
  <si>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</si>
  <si>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</si>
  <si>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</si>
  <si>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</si>
  <si>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</si>
  <si>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</si>
  <si>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</si>
  <si>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</si>
  <si>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</si>
  <si>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</si>
  <si>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</si>
  <si>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</si>
  <si>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</si>
  <si>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</si>
  <si>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</si>
  <si>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</si>
  <si>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</si>
  <si>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</si>
  <si>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</si>
  <si>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</si>
  <si>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</si>
  <si>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</si>
  <si>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</si>
  <si>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</si>
  <si>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</si>
  <si>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</si>
  <si>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</si>
  <si>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</si>
  <si>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</si>
  <si>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</si>
  <si>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</si>
  <si>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</si>
  <si>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</si>
  <si>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</si>
  <si>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</si>
  <si>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</si>
  <si>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</si>
  <si>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</si>
  <si>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</si>
  <si>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</si>
  <si>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</si>
  <si>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</si>
  <si>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</si>
  <si>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</si>
  <si>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</si>
  <si>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</si>
  <si>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</si>
  <si>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</si>
  <si>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</si>
  <si>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</si>
  <si>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</si>
  <si>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</si>
  <si>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</si>
  <si>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</si>
  <si>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</si>
  <si>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</si>
  <si>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</si>
  <si>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</si>
  <si>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</si>
  <si>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</si>
  <si>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</si>
  <si>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</si>
  <si>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</si>
  <si>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</si>
  <si>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</si>
  <si>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</si>
  <si>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</si>
  <si>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</si>
  <si>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</si>
  <si>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</si>
  <si>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</si>
  <si>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</si>
  <si>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</si>
  <si>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</si>
  <si>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</si>
  <si>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</si>
  <si>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</si>
  <si>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</si>
  <si>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</si>
  <si>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</si>
  <si>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</si>
  <si>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</si>
  <si>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</si>
  <si>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</si>
  <si>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</si>
  <si>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</si>
  <si>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</si>
  <si>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</si>
  <si>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</si>
  <si>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</si>
  <si>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</si>
  <si>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</si>
  <si>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</si>
  <si>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</si>
  <si>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</si>
  <si>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</si>
  <si>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</si>
  <si>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</si>
  <si>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</si>
  <si>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</si>
  <si>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</si>
  <si>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</si>
  <si>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</si>
  <si>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</si>
  <si>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</si>
  <si>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</si>
  <si>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</si>
  <si>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</si>
  <si>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</si>
  <si>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</si>
  <si>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</si>
  <si>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</si>
  <si>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</si>
  <si>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</si>
  <si>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</si>
  <si>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</si>
  <si>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</si>
  <si>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</si>
  <si>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</si>
  <si>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</si>
  <si>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</si>
  <si>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</si>
  <si>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</si>
  <si>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</si>
  <si>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</si>
  <si>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</si>
  <si>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</si>
  <si>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</si>
  <si>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</si>
  <si>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</si>
  <si>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</si>
  <si>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</si>
  <si>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</si>
  <si>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</si>
  <si>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</si>
  <si>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</si>
  <si>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</si>
  <si>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</si>
  <si>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</si>
  <si>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</si>
  <si>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</si>
  <si>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</si>
  <si>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</si>
  <si>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</si>
  <si>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</si>
  <si>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</si>
  <si>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</si>
  <si>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</si>
  <si>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</si>
  <si>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</si>
  <si>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</si>
  <si>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</si>
  <si>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</si>
  <si>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</si>
  <si>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</si>
  <si>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</si>
  <si>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</si>
  <si>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</si>
  <si>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</si>
  <si>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</si>
  <si>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</si>
  <si>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</si>
  <si>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</si>
  <si>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</si>
  <si>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</si>
  <si>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</si>
  <si>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</si>
  <si>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</si>
  <si>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</si>
  <si>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</si>
  <si>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</si>
  <si>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</si>
  <si>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</si>
  <si>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</si>
  <si>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</si>
  <si>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</si>
  <si>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</si>
  <si>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</si>
  <si>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</si>
  <si>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</si>
  <si>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</si>
  <si>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</si>
  <si>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</si>
  <si>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</si>
  <si>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</si>
  <si>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</si>
  <si>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</si>
  <si>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</si>
  <si>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</si>
  <si>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</si>
  <si>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</si>
  <si>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</si>
  <si>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</si>
  <si>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</si>
  <si>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</si>
  <si>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</si>
  <si>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</si>
  <si>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</si>
  <si>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</si>
  <si>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</si>
  <si>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</si>
  <si>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</si>
  <si>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</si>
  <si>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</si>
  <si>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</si>
  <si>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</si>
  <si>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</si>
  <si>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</si>
  <si>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</si>
  <si>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</si>
  <si>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</si>
  <si>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</si>
  <si>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</si>
  <si>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</si>
  <si>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</si>
  <si>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</si>
  <si>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</si>
  <si>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</si>
  <si>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</si>
  <si>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</si>
  <si>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</si>
  <si>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</si>
  <si>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</si>
  <si>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</si>
  <si>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</si>
  <si>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</si>
  <si>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</si>
  <si>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</si>
  <si>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</si>
  <si>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</si>
  <si>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</si>
  <si>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</si>
  <si>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</si>
  <si>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</si>
  <si>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</si>
  <si>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</si>
  <si>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</si>
  <si>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</si>
  <si>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</si>
  <si>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</si>
  <si>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</si>
  <si>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</si>
  <si>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</si>
  <si>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</si>
  <si>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</si>
  <si>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</si>
  <si>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</si>
  <si>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</si>
  <si>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</si>
  <si>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</si>
  <si>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</si>
  <si>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</si>
  <si>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</si>
  <si>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</si>
  <si>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</si>
  <si>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</si>
  <si>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</si>
  <si>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</si>
  <si>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</si>
  <si>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</si>
  <si>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</si>
  <si>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</si>
  <si>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</si>
  <si>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</si>
  <si>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</si>
  <si>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</si>
  <si>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</si>
  <si>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</si>
  <si>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</si>
  <si>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</si>
  <si>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</si>
  <si>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</si>
  <si>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</si>
  <si>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</si>
  <si>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</si>
  <si>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</si>
  <si>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</si>
  <si>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</si>
  <si>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</si>
  <si>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</si>
  <si>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</si>
  <si>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</si>
  <si>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</si>
  <si>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</si>
  <si>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</si>
  <si>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</si>
  <si>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</si>
  <si>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</si>
  <si>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</si>
  <si>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</si>
  <si>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</si>
  <si>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</si>
  <si>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</si>
  <si>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</si>
  <si>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</si>
  <si>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</si>
  <si>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</si>
  <si>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</si>
  <si>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</si>
  <si>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</si>
  <si>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</si>
  <si>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</si>
  <si>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</si>
  <si>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</si>
  <si>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</si>
  <si>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</si>
  <si>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</si>
  <si>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</si>
  <si>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</si>
  <si>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</si>
  <si>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</si>
  <si>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</si>
  <si>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</si>
  <si>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</si>
  <si>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</si>
  <si>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</si>
  <si>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</si>
  <si>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</si>
  <si>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</si>
  <si>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</si>
  <si>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</si>
  <si>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</si>
  <si>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</si>
  <si>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</si>
  <si>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</si>
  <si>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</si>
  <si>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</si>
  <si>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</si>
  <si>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</si>
  <si>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</si>
  <si>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</si>
  <si>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</si>
  <si>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</si>
  <si>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</si>
  <si>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</si>
  <si>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</si>
  <si>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</si>
  <si>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</si>
  <si>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</si>
  <si>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</si>
  <si>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</si>
  <si>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</si>
  <si>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</si>
  <si>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</si>
  <si>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</si>
  <si>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</si>
  <si>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</si>
  <si>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</si>
  <si>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</si>
  <si>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</si>
  <si>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</si>
  <si>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</si>
  <si>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</si>
  <si>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</si>
  <si>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</si>
  <si>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</si>
  <si>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</si>
  <si>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</si>
  <si>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</si>
  <si>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</si>
  <si>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</si>
  <si>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</si>
  <si>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</si>
  <si>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</si>
  <si>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</si>
  <si>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</si>
  <si>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</si>
  <si>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</si>
  <si>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</si>
  <si>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</si>
  <si>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</si>
  <si>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</si>
  <si>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</si>
  <si>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</si>
  <si>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</si>
  <si>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</si>
  <si>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</si>
  <si>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</si>
  <si>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</si>
  <si>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</si>
  <si>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</si>
  <si>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</si>
  <si>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</si>
  <si>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</si>
  <si>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</si>
  <si>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</si>
  <si>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</si>
  <si>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</si>
  <si>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</si>
  <si>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</si>
  <si>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</si>
  <si>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</si>
  <si>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</si>
  <si>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</si>
  <si>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</si>
  <si>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</si>
  <si>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</si>
  <si>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</si>
  <si>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</si>
  <si>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</si>
  <si>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</si>
  <si>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</si>
  <si>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</si>
  <si>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</si>
  <si>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</si>
  <si>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</si>
  <si>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</si>
  <si>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</si>
  <si>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</si>
  <si>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</si>
  <si>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</si>
  <si>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</si>
  <si>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</si>
  <si>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</si>
  <si>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</si>
  <si>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</si>
  <si>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</si>
  <si>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</si>
  <si>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</si>
  <si>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</si>
  <si>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</si>
  <si>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</si>
  <si>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</si>
  <si>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</si>
  <si>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</si>
  <si>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</si>
  <si>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</si>
  <si>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</si>
  <si>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</si>
  <si>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</si>
  <si>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</si>
  <si>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</si>
  <si>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</si>
  <si>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</si>
  <si>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</si>
  <si>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</si>
  <si>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</si>
  <si>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</si>
  <si>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</si>
  <si>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</si>
  <si>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</si>
  <si>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</si>
  <si>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</si>
  <si>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</si>
  <si>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</si>
  <si>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</si>
  <si>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</si>
  <si>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</si>
  <si>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</si>
  <si>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</si>
  <si>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</si>
  <si>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</si>
  <si>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</si>
  <si>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</si>
  <si>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</si>
  <si>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</si>
  <si>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</si>
  <si>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</si>
  <si>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</si>
  <si>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</si>
  <si>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</si>
  <si>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</si>
  <si>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</si>
  <si>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</si>
  <si>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</si>
  <si>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</si>
  <si>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</si>
  <si>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</si>
  <si>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</si>
  <si>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</si>
  <si>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</si>
  <si>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</si>
  <si>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</si>
  <si>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</si>
  <si>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</si>
  <si>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</si>
  <si>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</si>
  <si>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</si>
  <si>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</si>
  <si>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</si>
  <si>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</si>
  <si>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</si>
  <si>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</si>
  <si>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</si>
  <si>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</si>
  <si>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</si>
  <si>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</si>
  <si>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</si>
  <si>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</si>
  <si>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</si>
  <si>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</si>
  <si>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</si>
  <si>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</si>
  <si>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</si>
  <si>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</si>
  <si>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</si>
  <si>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</si>
  <si>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</si>
  <si>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</si>
  <si>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</si>
  <si>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</si>
  <si>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</si>
  <si>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</si>
  <si>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</si>
  <si>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</si>
  <si>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</si>
  <si>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</si>
  <si>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</si>
  <si>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</si>
  <si>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</si>
  <si>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</si>
  <si>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</si>
  <si>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</si>
  <si>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</si>
  <si>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</si>
  <si>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</si>
  <si>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</si>
  <si>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</si>
  <si>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</si>
  <si>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</si>
  <si>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</si>
  <si>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</si>
  <si>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</si>
  <si>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</si>
  <si>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</si>
  <si>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</si>
  <si>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</si>
  <si>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</si>
  <si>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</si>
  <si>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</si>
  <si>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</si>
  <si>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</si>
  <si>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</si>
  <si>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</si>
  <si>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</si>
  <si>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</si>
  <si>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</si>
  <si>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</si>
  <si>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</si>
  <si>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</si>
  <si>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</si>
  <si>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</si>
  <si>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</si>
  <si>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</si>
  <si>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</si>
  <si>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</si>
  <si>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</si>
  <si>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</si>
  <si>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</si>
  <si>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</si>
  <si>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</si>
  <si>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</si>
  <si>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</si>
  <si>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</si>
  <si>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</si>
  <si>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</si>
  <si>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</si>
  <si>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</si>
  <si>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</si>
  <si>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</si>
  <si>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</si>
  <si>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</si>
  <si>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</si>
  <si>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</si>
  <si>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</si>
  <si>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</si>
  <si>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</si>
  <si>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</si>
  <si>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</si>
  <si>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</si>
  <si>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</si>
  <si>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</si>
  <si>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</si>
  <si>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</si>
  <si>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</si>
  <si>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</si>
  <si>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</si>
  <si>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</si>
  <si>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</si>
  <si>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</si>
  <si>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</si>
  <si>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</si>
  <si>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</si>
  <si>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</si>
  <si>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</si>
  <si>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</si>
  <si>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</si>
  <si>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</si>
  <si>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</si>
  <si>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</si>
  <si>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</si>
  <si>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</si>
  <si>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</si>
  <si>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</si>
  <si>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</si>
  <si>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</si>
  <si>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</si>
  <si>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</si>
  <si>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</si>
  <si>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</si>
  <si>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</si>
  <si>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</si>
  <si>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</si>
  <si>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</si>
  <si>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</si>
  <si>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</si>
  <si>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</si>
  <si>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</si>
  <si>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</si>
  <si>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</si>
  <si>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</si>
  <si>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</si>
  <si>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</si>
  <si>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</si>
  <si>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</si>
  <si>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</si>
  <si>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</si>
  <si>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</si>
  <si>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</si>
  <si>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</si>
  <si>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</si>
  <si>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</si>
  <si>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</si>
  <si>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</si>
  <si>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</si>
  <si>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</si>
  <si>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</si>
  <si>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</si>
  <si>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</si>
  <si>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</si>
  <si>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</si>
  <si>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</si>
  <si>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</si>
  <si>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</si>
  <si>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</si>
  <si>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</si>
  <si>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</si>
  <si>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</si>
  <si>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</si>
  <si>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</si>
  <si>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</si>
  <si>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</si>
  <si>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</si>
  <si>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</si>
  <si>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</si>
  <si>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</si>
  <si>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</si>
  <si>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</si>
  <si>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</si>
  <si>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</si>
  <si>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</si>
  <si>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</si>
  <si>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</si>
  <si>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</si>
  <si>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</si>
  <si>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</si>
  <si>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</si>
  <si>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</si>
  <si>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</si>
  <si>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</si>
  <si>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</si>
  <si>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</si>
  <si>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</si>
  <si>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</si>
  <si>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</si>
  <si>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</si>
  <si>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</si>
  <si>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</si>
  <si>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</si>
  <si>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</si>
  <si>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</si>
  <si>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</si>
  <si>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</si>
  <si>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</si>
  <si>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</si>
  <si>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</si>
  <si>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</si>
  <si>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</si>
  <si>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</si>
  <si>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</si>
  <si>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</si>
  <si>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</si>
  <si>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</si>
  <si>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</si>
  <si>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</si>
  <si>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</si>
  <si>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</si>
  <si>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</si>
  <si>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</si>
  <si>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</si>
  <si>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</si>
  <si>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</si>
  <si>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</si>
  <si>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</si>
  <si>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</si>
  <si>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</si>
  <si>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</si>
  <si>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</si>
  <si>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</si>
  <si>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</si>
  <si>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</si>
  <si>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</si>
  <si>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</si>
  <si>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</si>
  <si>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</si>
  <si>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</si>
  <si>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</si>
  <si>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</si>
  <si>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</si>
  <si>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</si>
  <si>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</si>
  <si>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</si>
  <si>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</si>
  <si>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</si>
  <si>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</si>
  <si>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</si>
  <si>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</si>
  <si>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</si>
  <si>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</si>
  <si>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</si>
  <si>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</si>
  <si>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</si>
  <si>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</si>
  <si>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</si>
  <si>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</si>
  <si>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</si>
  <si>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</si>
  <si>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</si>
  <si>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</si>
  <si>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</si>
  <si>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</si>
  <si>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</si>
  <si>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</si>
  <si>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</si>
  <si>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</si>
  <si>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</si>
  <si>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</si>
  <si>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</si>
  <si>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</si>
  <si>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</si>
  <si>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</si>
  <si>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</si>
  <si>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</si>
  <si>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</si>
  <si>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</si>
  <si>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</si>
  <si>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</si>
  <si>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</si>
  <si>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</si>
  <si>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</si>
  <si>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</si>
  <si>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</si>
  <si>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</si>
  <si>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</si>
  <si>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</si>
  <si>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</si>
  <si>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</si>
  <si>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</si>
  <si>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</si>
  <si>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</si>
  <si>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</si>
  <si>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</si>
  <si>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</si>
  <si>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</si>
  <si>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</si>
  <si>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</si>
  <si>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</si>
  <si>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</si>
  <si>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</si>
  <si>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</si>
  <si>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</si>
  <si>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</si>
  <si>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</si>
  <si>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</si>
  <si>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</si>
  <si>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</si>
  <si>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</si>
  <si>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</si>
  <si>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</si>
  <si>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</si>
  <si>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</si>
  <si>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</si>
  <si>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</si>
  <si>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</si>
  <si>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</si>
  <si>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</si>
  <si>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</si>
  <si>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</si>
  <si>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</si>
  <si>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</si>
  <si>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</si>
  <si>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</si>
  <si>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</si>
  <si>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</si>
  <si>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</si>
  <si>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</si>
  <si>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</si>
  <si>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</si>
  <si>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</si>
  <si>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</si>
  <si>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</si>
  <si>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</si>
  <si>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</si>
  <si>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</si>
  <si>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</si>
  <si>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</si>
  <si>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</si>
  <si>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</si>
  <si>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</si>
  <si>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</si>
  <si>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</si>
  <si>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</si>
  <si>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</si>
  <si>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</si>
  <si>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</si>
  <si>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</si>
  <si>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</si>
  <si>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</si>
  <si>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</si>
  <si>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</si>
  <si>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</si>
  <si>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</si>
  <si>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</si>
  <si>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</si>
  <si>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</si>
  <si>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</si>
  <si>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</si>
  <si>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</si>
  <si>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</si>
  <si>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</si>
  <si>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</si>
  <si>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</si>
  <si>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</si>
  <si>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</si>
  <si>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</si>
  <si>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</si>
  <si>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</si>
  <si>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</si>
  <si>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</si>
  <si>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</si>
  <si>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</si>
  <si>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</si>
  <si>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</si>
  <si>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</si>
  <si>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</si>
  <si>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</si>
  <si>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</si>
  <si>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</si>
  <si>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</si>
  <si>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</si>
  <si>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</si>
  <si>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</si>
  <si>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</si>
  <si>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</si>
  <si>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</si>
  <si>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</si>
  <si>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</si>
  <si>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</si>
  <si>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</si>
  <si>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</si>
  <si>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</si>
  <si>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</si>
  <si>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</si>
  <si>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</si>
  <si>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</si>
  <si>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</si>
  <si>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</si>
  <si>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</si>
  <si>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</si>
  <si>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</si>
  <si>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</si>
  <si>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</si>
  <si>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</si>
  <si>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</si>
  <si>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</si>
  <si>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</si>
  <si>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</si>
  <si>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</si>
  <si>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</si>
  <si>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</si>
  <si>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</si>
  <si>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</si>
  <si>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</si>
  <si>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</si>
  <si>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</si>
  <si>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</si>
  <si>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</si>
  <si>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</si>
  <si>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</si>
  <si>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</si>
  <si>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</si>
  <si>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</si>
  <si>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</si>
  <si>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</si>
  <si>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</si>
  <si>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</si>
  <si>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</si>
  <si>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</si>
  <si>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</si>
  <si>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</si>
  <si>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</si>
  <si>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</si>
  <si>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</si>
  <si>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</si>
  <si>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</si>
  <si>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</si>
  <si>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</si>
  <si>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</si>
  <si>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</si>
  <si>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</si>
  <si>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</si>
  <si>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</si>
  <si>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</si>
  <si>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</si>
  <si>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</si>
  <si>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</si>
  <si>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</si>
  <si>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</si>
  <si>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</si>
  <si>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</si>
  <si>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</si>
  <si>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</si>
  <si>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</si>
  <si>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</si>
  <si>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</si>
  <si>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</si>
  <si>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</si>
  <si>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</si>
  <si>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</si>
  <si>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</si>
  <si>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</si>
  <si>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</si>
  <si>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</si>
  <si>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</si>
  <si>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</si>
  <si>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</si>
  <si>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</si>
  <si>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</si>
  <si>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</si>
  <si>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</si>
  <si>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</si>
  <si>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</si>
  <si>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</si>
  <si>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</si>
  <si>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</si>
  <si>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</si>
  <si>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</si>
  <si>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</si>
  <si>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</si>
  <si>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</si>
  <si>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</si>
  <si>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</si>
  <si>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</si>
  <si>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</si>
  <si>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</si>
  <si>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</si>
  <si>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</si>
  <si>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</si>
  <si>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</si>
  <si>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</si>
  <si>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</si>
  <si>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</si>
  <si>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</si>
  <si>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</si>
  <si>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</si>
  <si>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</si>
  <si>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</si>
  <si>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</si>
  <si>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</si>
  <si>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</si>
  <si>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</si>
  <si>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</si>
  <si>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</si>
  <si>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</si>
  <si>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</si>
  <si>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</si>
  <si>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</si>
  <si>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</si>
  <si>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</si>
  <si>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</si>
  <si>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</si>
  <si>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</si>
  <si>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</si>
  <si>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</si>
  <si>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</si>
  <si>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</si>
  <si>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</si>
  <si>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</si>
  <si>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</si>
  <si>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</si>
  <si>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</si>
  <si>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</si>
  <si>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</si>
  <si>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</si>
  <si>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</si>
  <si>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</si>
  <si>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</si>
  <si>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</si>
  <si>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</si>
  <si>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</si>
  <si>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</si>
  <si>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</si>
  <si>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</si>
  <si>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</si>
  <si>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</si>
  <si>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</si>
  <si>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</si>
  <si>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</si>
  <si>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</si>
  <si>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</si>
  <si>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</si>
  <si>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</si>
  <si>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</si>
  <si>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</si>
  <si>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</si>
  <si>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</si>
  <si>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</si>
  <si>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</si>
  <si>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</si>
  <si>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</si>
  <si>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</si>
  <si>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</si>
  <si>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</si>
  <si>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</si>
  <si>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</si>
  <si>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</si>
  <si>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</si>
  <si>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</si>
  <si>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</si>
  <si>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</si>
  <si>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</si>
  <si>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</si>
  <si>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</si>
  <si>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</si>
  <si>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</si>
  <si>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</si>
  <si>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</si>
  <si>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</si>
  <si>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</si>
  <si>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</si>
  <si>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</si>
  <si>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</si>
  <si>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</si>
  <si>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</si>
  <si>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</si>
  <si>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</si>
  <si>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</si>
  <si>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</si>
  <si>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</si>
  <si>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</si>
  <si>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</si>
  <si>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</si>
  <si>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</si>
  <si>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</si>
  <si>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</si>
  <si>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</si>
  <si>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</si>
  <si>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</si>
  <si>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</si>
  <si>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</si>
  <si>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</si>
  <si>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</si>
  <si>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</si>
  <si>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</si>
  <si>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</si>
  <si>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</si>
  <si>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</si>
  <si>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</si>
  <si>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</si>
  <si>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</si>
  <si>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</si>
  <si>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</si>
  <si>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</si>
  <si>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</si>
  <si>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</si>
  <si>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</si>
  <si>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</si>
  <si>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</si>
  <si>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</si>
  <si>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</si>
  <si>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</si>
  <si>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</si>
  <si>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</si>
  <si>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</si>
  <si>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</si>
  <si>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</si>
  <si>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</si>
  <si>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</si>
  <si>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</si>
  <si>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</si>
  <si>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</si>
  <si>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</si>
  <si>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</si>
  <si>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</si>
  <si>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</si>
  <si>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</si>
  <si>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</si>
  <si>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</si>
  <si>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</si>
  <si>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</si>
  <si>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</si>
  <si>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</si>
  <si>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</si>
  <si>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</si>
  <si>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</si>
  <si>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</si>
  <si>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</si>
  <si>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</si>
  <si>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</si>
  <si>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</si>
  <si>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</si>
  <si>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</si>
  <si>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</si>
  <si>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</si>
  <si>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</si>
  <si>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</si>
  <si>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</si>
  <si>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</si>
  <si>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</si>
  <si>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</si>
  <si>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</si>
  <si>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</si>
  <si>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</si>
  <si>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</si>
  <si>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</si>
  <si>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</si>
  <si>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</si>
  <si>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</si>
  <si>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</si>
  <si>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</si>
  <si>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</si>
  <si>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</si>
  <si>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</si>
  <si>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</si>
  <si>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</si>
  <si>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</si>
  <si>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</si>
  <si>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</si>
  <si>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</si>
  <si>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</si>
  <si>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</si>
  <si>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</si>
  <si>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</si>
  <si>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</si>
  <si>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</si>
  <si>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</si>
  <si>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</si>
  <si>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</si>
  <si>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</si>
  <si>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</si>
  <si>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</si>
  <si>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</si>
  <si>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</si>
  <si>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</si>
  <si>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</si>
  <si>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</si>
  <si>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</si>
  <si>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</si>
  <si>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</si>
  <si>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</si>
  <si>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</si>
  <si>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</si>
  <si>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</si>
  <si>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</si>
  <si>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</si>
  <si>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</si>
  <si>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</si>
  <si>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</si>
  <si>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</si>
  <si>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</si>
  <si>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</si>
  <si>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</si>
  <si>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</si>
  <si>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</si>
  <si>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</si>
  <si>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</si>
  <si>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</si>
  <si>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</si>
  <si>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</si>
  <si>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</si>
  <si>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</si>
  <si>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</si>
  <si>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</si>
  <si>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</si>
  <si>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</si>
  <si>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</si>
  <si>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</si>
  <si>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</si>
  <si>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</si>
  <si>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</si>
  <si>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</si>
  <si>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</si>
  <si>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</si>
  <si>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</si>
  <si>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</si>
  <si>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</si>
  <si>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</si>
  <si>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</si>
  <si>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</si>
  <si>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</si>
  <si>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</si>
  <si>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</si>
  <si>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</si>
  <si>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</si>
  <si>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</si>
  <si>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</si>
  <si>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</si>
  <si>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</si>
  <si>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</si>
  <si>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</si>
  <si>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</si>
  <si>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</si>
  <si>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</si>
  <si>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</si>
  <si>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</si>
  <si>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</si>
  <si>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</si>
  <si>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</si>
  <si>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</si>
  <si>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</si>
  <si>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</si>
  <si>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</si>
  <si>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</si>
  <si>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</si>
  <si>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</si>
  <si>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</si>
  <si>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</si>
  <si>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</si>
  <si>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</si>
  <si>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</si>
  <si>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</si>
  <si>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</si>
  <si>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</si>
  <si>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</si>
  <si>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</si>
  <si>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</si>
  <si>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</si>
  <si>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</si>
  <si>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</si>
  <si>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</si>
  <si>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</si>
  <si>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</si>
  <si>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</si>
  <si>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</si>
  <si>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</si>
  <si>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</si>
  <si>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</si>
  <si>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</si>
  <si>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</si>
  <si>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</si>
  <si>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</si>
  <si>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</si>
  <si>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</si>
  <si>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</si>
  <si>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</si>
  <si>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</si>
  <si>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</si>
  <si>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</si>
  <si>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</si>
  <si>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</si>
  <si>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</si>
  <si>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</si>
  <si>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</si>
  <si>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</si>
  <si>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</si>
  <si>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</si>
  <si>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</si>
  <si>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</si>
  <si>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</si>
  <si>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</si>
  <si>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</si>
  <si>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</si>
  <si>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</si>
  <si>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</si>
  <si>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</si>
  <si>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</si>
  <si>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</si>
  <si>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</si>
  <si>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</si>
  <si>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</si>
  <si>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</si>
  <si>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</si>
  <si>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</si>
  <si>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</si>
  <si>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</si>
  <si>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</si>
  <si>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</si>
  <si>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</si>
  <si>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</si>
  <si>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</si>
  <si>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</si>
  <si>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</si>
  <si>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</si>
  <si>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</si>
  <si>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</si>
  <si>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</si>
  <si>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</si>
  <si>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</si>
  <si>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</si>
  <si>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</si>
  <si>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</si>
  <si>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</si>
  <si>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</si>
  <si>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</si>
  <si>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</si>
  <si>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</si>
  <si>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</si>
  <si>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</si>
  <si>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</si>
  <si>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</si>
  <si>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</si>
  <si>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</si>
  <si>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</si>
  <si>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</si>
  <si>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</si>
  <si>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</si>
  <si>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</si>
  <si>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</si>
  <si>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</si>
  <si>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</si>
  <si>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</si>
  <si>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</si>
  <si>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</si>
  <si>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</si>
  <si>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</si>
  <si>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</si>
  <si>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</si>
  <si>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</si>
  <si>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</si>
  <si>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</si>
  <si>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</si>
  <si>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</si>
  <si>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</si>
  <si>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</si>
  <si>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</si>
  <si>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</si>
  <si>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</si>
  <si>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</si>
  <si>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</si>
  <si>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</si>
  <si>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</si>
  <si>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</si>
  <si>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</si>
  <si>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</si>
  <si>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</si>
  <si>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</si>
  <si>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</si>
  <si>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</si>
  <si>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</si>
  <si>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</si>
  <si>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</si>
  <si>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</si>
  <si>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</si>
  <si>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</si>
  <si>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</si>
  <si>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</si>
  <si>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</si>
  <si>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</si>
  <si>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</si>
  <si>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</si>
  <si>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</si>
  <si>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</si>
  <si>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</si>
  <si>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</si>
  <si>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</si>
  <si>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</si>
  <si>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</si>
  <si>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</si>
  <si>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</si>
  <si>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</si>
  <si>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</si>
  <si>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</si>
  <si>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</si>
  <si>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</si>
  <si>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</si>
  <si>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</si>
  <si>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</si>
  <si>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</si>
  <si>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</si>
  <si>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</si>
  <si>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</si>
  <si>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</si>
  <si>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</si>
  <si>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</si>
  <si>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</si>
  <si>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</si>
  <si>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</si>
  <si>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</si>
  <si>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</si>
  <si>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</si>
  <si>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</si>
  <si>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</si>
  <si>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</si>
  <si>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</si>
  <si>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</si>
  <si>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</si>
  <si>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</si>
  <si>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</si>
  <si>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</si>
  <si>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</si>
  <si>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</si>
  <si>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</si>
  <si>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</si>
  <si>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</si>
  <si>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</si>
  <si>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</si>
  <si>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</si>
  <si>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</si>
  <si>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</si>
  <si>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</si>
  <si>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</si>
  <si>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</si>
  <si>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</si>
  <si>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</si>
  <si>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</si>
  <si>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</si>
  <si>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</si>
  <si>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</si>
  <si>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</si>
  <si>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</si>
  <si>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</si>
  <si>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</si>
  <si>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</si>
  <si>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</si>
  <si>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</si>
  <si>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</si>
  <si>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</si>
  <si>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</si>
  <si>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</si>
  <si>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</si>
  <si>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</si>
  <si>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</si>
  <si>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</si>
  <si>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</si>
  <si>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</si>
  <si>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</si>
  <si>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</si>
  <si>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</si>
  <si>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</si>
  <si>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</si>
  <si>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</si>
  <si>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</si>
  <si>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</si>
  <si>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</si>
  <si>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</si>
  <si>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</si>
  <si>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</si>
  <si>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</si>
  <si>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</si>
  <si>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</si>
  <si>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</si>
  <si>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</si>
  <si>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</si>
  <si>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</si>
  <si>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</si>
  <si>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</si>
  <si>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</si>
  <si>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</si>
  <si>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</si>
  <si>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</si>
  <si>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</si>
  <si>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</si>
  <si>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</si>
  <si>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</si>
  <si>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</si>
  <si>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</si>
  <si>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</si>
  <si>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</si>
  <si>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</si>
  <si>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</si>
  <si>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</si>
  <si>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</si>
  <si>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</si>
  <si>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</si>
  <si>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</si>
  <si>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</si>
  <si>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</si>
  <si>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</si>
  <si>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</si>
  <si>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</si>
  <si>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</si>
  <si>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</si>
  <si>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</si>
  <si>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</si>
  <si>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</si>
  <si>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</si>
  <si>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</si>
  <si>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</si>
  <si>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</si>
  <si>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</si>
  <si>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</si>
  <si>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</si>
  <si>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</si>
  <si>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</si>
  <si>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</si>
  <si>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</si>
  <si>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</si>
  <si>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</si>
  <si>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</si>
  <si>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</si>
  <si>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</si>
  <si>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</si>
  <si>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</si>
  <si>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</si>
  <si>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</si>
  <si>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</si>
  <si>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</si>
  <si>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</si>
  <si>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</si>
  <si>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</si>
  <si>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</si>
  <si>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</si>
  <si>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</si>
  <si>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</si>
  <si>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</si>
  <si>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</si>
  <si>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</si>
  <si>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</si>
  <si>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</si>
  <si>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</si>
  <si>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</si>
  <si>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</si>
  <si>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</si>
  <si>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</si>
  <si>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</si>
  <si>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</si>
  <si>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</si>
  <si>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</si>
  <si>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</si>
  <si>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</si>
  <si>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</si>
  <si>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</si>
  <si>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</si>
  <si>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</si>
  <si>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</si>
  <si>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</si>
  <si>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</si>
  <si>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</si>
  <si>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</si>
  <si>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</si>
  <si>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</si>
  <si>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</si>
  <si>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</si>
  <si>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</si>
  <si>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</si>
  <si>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</si>
  <si>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</si>
  <si>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</si>
  <si>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</si>
  <si>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</si>
  <si>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</si>
  <si>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</si>
  <si>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</si>
  <si>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</si>
  <si>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</si>
  <si>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</si>
  <si>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</si>
  <si>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</si>
  <si>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</si>
  <si>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</si>
  <si>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</si>
  <si>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</si>
  <si>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</si>
  <si>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</si>
  <si>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</si>
  <si>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</si>
  <si>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</si>
  <si>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</si>
  <si>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</si>
  <si>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</si>
  <si>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</si>
  <si>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</si>
  <si>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</si>
  <si>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</si>
  <si>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</si>
  <si>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</si>
  <si>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</si>
  <si>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</si>
  <si>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</si>
  <si>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</si>
  <si>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</si>
  <si>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</si>
  <si>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</si>
  <si>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</si>
  <si>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</si>
  <si>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</si>
  <si>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</si>
  <si>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</si>
  <si>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</si>
  <si>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</si>
  <si>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</si>
  <si>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</si>
  <si>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</si>
  <si>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</si>
  <si>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</si>
  <si>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</si>
  <si>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</si>
  <si>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</si>
  <si>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</si>
  <si>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</si>
  <si>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</si>
  <si>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</si>
  <si>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</si>
  <si>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</si>
  <si>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</si>
  <si>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</si>
  <si>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</si>
  <si>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</si>
  <si>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</si>
  <si>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</si>
  <si>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</si>
  <si>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</si>
  <si>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</si>
  <si>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</si>
  <si>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</si>
  <si>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</si>
  <si>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</si>
  <si>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</si>
  <si>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</si>
  <si>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</si>
  <si>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</si>
  <si>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</si>
  <si>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</si>
  <si>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</si>
  <si>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</si>
  <si>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</si>
  <si>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</si>
  <si>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</si>
  <si>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</si>
  <si>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</si>
  <si>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</si>
  <si>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</si>
  <si>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</si>
  <si>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</si>
  <si>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</si>
  <si>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</si>
  <si>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</si>
  <si>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</si>
  <si>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</si>
  <si>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</si>
  <si>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</si>
  <si>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</si>
  <si>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</si>
  <si>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</si>
  <si>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</si>
  <si>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</si>
  <si>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</si>
  <si>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</si>
  <si>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</si>
  <si>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</si>
  <si>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</si>
  <si>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</si>
  <si>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</si>
  <si>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</si>
  <si>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</si>
  <si>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</si>
  <si>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</si>
  <si>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</si>
  <si>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</si>
  <si>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</si>
  <si>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</si>
  <si>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</si>
  <si>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</si>
  <si>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</si>
  <si>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</si>
  <si>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</si>
  <si>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</si>
  <si>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</si>
  <si>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</si>
  <si>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</si>
  <si>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</si>
  <si>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</si>
  <si>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</si>
  <si>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</si>
  <si>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</si>
  <si>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</si>
  <si>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</si>
  <si>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</si>
  <si>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</si>
  <si>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</si>
  <si>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</si>
  <si>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</si>
  <si>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</si>
  <si>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</si>
  <si>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</si>
  <si>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</si>
  <si>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</si>
  <si>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</si>
  <si>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</si>
  <si>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</si>
  <si>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</si>
  <si>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</si>
  <si>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</si>
  <si>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</si>
  <si>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</si>
  <si>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</si>
  <si>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</si>
  <si>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</si>
  <si>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</si>
  <si>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</si>
  <si>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</si>
  <si>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</si>
  <si>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</si>
  <si>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</si>
  <si>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</si>
  <si>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</si>
  <si>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</si>
  <si>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</si>
  <si>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</si>
  <si>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</si>
  <si>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</si>
  <si>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</si>
  <si>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</si>
  <si>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</si>
  <si>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</si>
  <si>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</si>
  <si>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</si>
  <si>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</si>
  <si>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</si>
  <si>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</si>
  <si>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</si>
  <si>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</si>
  <si>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</si>
  <si>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</si>
  <si>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</si>
  <si>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</si>
  <si>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</si>
  <si>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</si>
  <si>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</si>
  <si>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</si>
  <si>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</si>
  <si>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</si>
  <si>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</si>
  <si>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</si>
  <si>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</si>
  <si>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</si>
  <si>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</si>
  <si>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</si>
  <si>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</si>
  <si>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</si>
  <si>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</si>
  <si>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</si>
  <si>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</si>
  <si>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</si>
  <si>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</si>
  <si>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</si>
  <si>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</si>
  <si>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</si>
  <si>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</si>
  <si>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</si>
  <si>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</si>
  <si>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</si>
  <si>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</si>
  <si>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</si>
  <si>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</si>
  <si>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</si>
  <si>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</si>
  <si>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</si>
  <si>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</si>
  <si>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</si>
  <si>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</si>
  <si>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</si>
  <si>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</si>
  <si>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</si>
  <si>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</si>
  <si>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</si>
  <si>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</si>
  <si>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</si>
  <si>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</si>
  <si>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</si>
  <si>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</si>
  <si>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</si>
  <si>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</si>
  <si>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</si>
  <si>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</si>
  <si>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</si>
  <si>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</si>
  <si>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</si>
  <si>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</si>
  <si>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</si>
  <si>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</si>
  <si>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</si>
  <si>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</si>
  <si>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</si>
  <si>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</si>
  <si>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</si>
  <si>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</si>
  <si>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</si>
  <si>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</si>
  <si>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</si>
  <si>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</si>
  <si>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</si>
  <si>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</si>
  <si>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</si>
  <si>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</si>
  <si>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</si>
  <si>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</si>
  <si>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</si>
  <si>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</si>
  <si>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</si>
  <si>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</si>
  <si>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</si>
  <si>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</si>
  <si>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</si>
  <si>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</si>
  <si>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</si>
  <si>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</si>
  <si>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</si>
  <si>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</si>
  <si>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</si>
  <si>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</si>
  <si>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</si>
  <si>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</si>
  <si>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</si>
  <si>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</si>
  <si>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</si>
  <si>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</si>
  <si>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</si>
  <si>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</si>
  <si>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</si>
  <si>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</si>
  <si>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</si>
  <si>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</si>
  <si>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</si>
  <si>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</si>
  <si>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</si>
  <si>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</si>
  <si>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</si>
  <si>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</si>
  <si>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</si>
  <si>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</si>
  <si>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</si>
  <si>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</si>
  <si>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</si>
  <si>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</si>
  <si>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</si>
  <si>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</si>
  <si>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</si>
  <si>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</si>
  <si>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</si>
  <si>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</si>
  <si>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</si>
  <si>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</si>
  <si>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</si>
  <si>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</si>
  <si>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</si>
  <si>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</si>
  <si>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</si>
  <si>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</si>
  <si>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</si>
  <si>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</si>
  <si>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</si>
  <si>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</si>
  <si>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</si>
  <si>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</si>
  <si>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</si>
  <si>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</si>
  <si>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</si>
  <si>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</si>
  <si>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</si>
  <si>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</si>
  <si>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</si>
  <si>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</si>
  <si>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</si>
  <si>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</si>
  <si>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</si>
  <si>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</si>
  <si>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</si>
  <si>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</si>
  <si>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</si>
  <si>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</si>
  <si>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</si>
  <si>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</si>
  <si>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</si>
  <si>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</si>
  <si>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</si>
  <si>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</si>
  <si>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</si>
  <si>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</si>
  <si>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</si>
  <si>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</si>
  <si>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</si>
  <si>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</si>
  <si>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</si>
  <si>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</si>
  <si>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</si>
  <si>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</si>
  <si>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</si>
  <si>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</si>
  <si>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</si>
  <si>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</si>
  <si>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</si>
  <si>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</si>
  <si>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</si>
  <si>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</si>
  <si>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</si>
  <si>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</si>
  <si>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</si>
  <si>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</si>
  <si>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</si>
  <si>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</si>
  <si>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</si>
  <si>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</si>
  <si>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</si>
  <si>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</si>
  <si>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</si>
  <si>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</si>
  <si>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</si>
  <si>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</si>
  <si>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</si>
  <si>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</si>
  <si>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</si>
  <si>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</si>
  <si>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</si>
  <si>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</si>
  <si>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</si>
  <si>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</si>
  <si>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</si>
  <si>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</si>
  <si>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</si>
  <si>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</si>
  <si>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</si>
  <si>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</si>
  <si>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</si>
  <si>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</si>
  <si>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</si>
  <si>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</si>
  <si>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</si>
  <si>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</si>
  <si>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</si>
  <si>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</si>
  <si>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</si>
  <si>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</si>
  <si>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</si>
  <si>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</si>
  <si>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</si>
  <si>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</si>
  <si>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</si>
  <si>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</si>
  <si>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</si>
  <si>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</si>
  <si>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</si>
  <si>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</si>
  <si>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</si>
  <si>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</si>
  <si>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</si>
  <si>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</si>
  <si>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</si>
  <si>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</si>
  <si>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</si>
  <si>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</si>
  <si>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</si>
  <si>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</si>
  <si>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</si>
  <si>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</si>
  <si>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</si>
  <si>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</si>
  <si>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</si>
  <si>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</si>
  <si>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</si>
  <si>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</si>
  <si>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</si>
  <si>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</si>
  <si>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</si>
  <si>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</si>
  <si>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</si>
  <si>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</si>
  <si>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</si>
  <si>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</si>
  <si>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</si>
  <si>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</si>
  <si>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</si>
  <si>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</si>
  <si>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</si>
  <si>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</si>
  <si>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</si>
  <si>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</si>
  <si>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</si>
  <si>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</si>
  <si>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</si>
  <si>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</si>
  <si>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</si>
  <si>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</si>
  <si>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</si>
  <si>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</si>
  <si>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</si>
  <si>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</si>
  <si>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</si>
  <si>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</si>
  <si>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</si>
  <si>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</si>
  <si>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</si>
  <si>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</si>
  <si>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</si>
  <si>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</si>
  <si>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</si>
  <si>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</si>
  <si>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</si>
  <si>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</si>
  <si>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</si>
  <si>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</si>
  <si>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</si>
  <si>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</si>
  <si>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</si>
  <si>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</si>
  <si>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</si>
  <si>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</si>
  <si>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</si>
  <si>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</si>
  <si>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</si>
  <si>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</si>
  <si>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</si>
  <si>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</si>
  <si>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</si>
  <si>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</si>
  <si>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</si>
  <si>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</si>
  <si>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</si>
  <si>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</si>
  <si>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</si>
  <si>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</si>
  <si>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</si>
  <si>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</si>
  <si>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</si>
  <si>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</si>
  <si>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</si>
  <si>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</si>
  <si>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</si>
  <si>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</si>
  <si>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</si>
  <si>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</si>
  <si>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</si>
  <si>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</si>
  <si>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</si>
  <si>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</si>
  <si>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</si>
  <si>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</si>
  <si>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</si>
  <si>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</si>
  <si>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</si>
  <si>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</si>
  <si>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</si>
  <si>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</si>
  <si>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</si>
  <si>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</si>
  <si>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</si>
  <si>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</si>
  <si>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</si>
  <si>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</si>
  <si>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</si>
  <si>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</si>
  <si>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</si>
  <si>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</si>
  <si>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</si>
  <si>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</si>
  <si>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</si>
  <si>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</si>
  <si>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</si>
  <si>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</si>
  <si>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</si>
  <si>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</si>
  <si>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</si>
  <si>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</si>
  <si>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</si>
  <si>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</si>
  <si>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</si>
  <si>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</si>
  <si>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</si>
  <si>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</si>
  <si>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</si>
  <si>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</si>
  <si>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</si>
  <si>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</si>
  <si>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</si>
  <si>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</si>
  <si>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</si>
  <si>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</si>
  <si>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</si>
  <si>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</si>
  <si>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</si>
  <si>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</si>
  <si>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</si>
  <si>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</si>
  <si>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</si>
  <si>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</si>
  <si>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</si>
  <si>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</si>
  <si>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</si>
  <si>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</si>
  <si>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</si>
  <si>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</si>
  <si>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</si>
  <si>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</si>
  <si>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</si>
  <si>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</si>
  <si>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</si>
  <si>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</si>
  <si>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</si>
  <si>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</si>
  <si>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</si>
  <si>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</si>
  <si>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</si>
  <si>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</si>
  <si>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</si>
  <si>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</si>
  <si>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</si>
  <si>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</si>
  <si>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</si>
  <si>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</si>
  <si>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</si>
  <si>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</si>
  <si>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</si>
  <si>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</si>
  <si>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</si>
  <si>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</si>
  <si>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</si>
  <si>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</si>
  <si>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</si>
  <si>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</si>
  <si>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</si>
  <si>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</si>
  <si>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</si>
  <si>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</si>
  <si>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</si>
  <si>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</si>
  <si>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</si>
  <si>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</si>
  <si>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</si>
  <si>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</si>
  <si>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</si>
  <si>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</si>
  <si>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</si>
  <si>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</si>
  <si>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</si>
  <si>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</si>
  <si>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</si>
  <si>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</si>
  <si>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</si>
  <si>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</si>
  <si>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</si>
  <si>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</si>
  <si>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</si>
  <si>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</si>
  <si>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</si>
  <si>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</si>
  <si>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</si>
  <si>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</si>
  <si>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</si>
  <si>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</si>
  <si>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</si>
  <si>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</si>
  <si>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</si>
  <si>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</si>
  <si>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</si>
  <si>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</si>
  <si>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</si>
  <si>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</si>
  <si>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</si>
  <si>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</si>
  <si>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</si>
  <si>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</si>
  <si>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</si>
  <si>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</si>
  <si>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</si>
  <si>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</si>
  <si>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</si>
  <si>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</si>
  <si>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</si>
  <si>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</si>
  <si>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</si>
  <si>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</si>
  <si>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</si>
  <si>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</si>
  <si>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</si>
  <si>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</si>
  <si>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</si>
  <si>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</si>
  <si>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</si>
  <si>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</si>
  <si>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</si>
  <si>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</si>
  <si>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</si>
  <si>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</si>
  <si>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</si>
  <si>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</si>
  <si>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</si>
  <si>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</si>
  <si>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</si>
  <si>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</si>
  <si>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</si>
  <si>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</si>
  <si>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</si>
  <si>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</si>
  <si>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</si>
  <si>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</si>
  <si>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</si>
  <si>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</si>
  <si>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</si>
  <si>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</si>
  <si>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</si>
  <si>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</si>
  <si>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</si>
  <si>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</si>
  <si>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</si>
  <si>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</si>
  <si>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</si>
  <si>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</si>
  <si>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</si>
  <si>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</si>
  <si>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</si>
  <si>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</si>
  <si>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</si>
  <si>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</si>
  <si>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</si>
  <si>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</si>
  <si>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</si>
  <si>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</si>
  <si>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</si>
  <si>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</si>
  <si>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</si>
  <si>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</si>
  <si>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</si>
  <si>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</si>
  <si>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</si>
  <si>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</si>
  <si>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</si>
  <si>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</si>
  <si>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</si>
  <si>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</si>
  <si>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</si>
  <si>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</si>
  <si>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</si>
  <si>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</si>
  <si>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</si>
  <si>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</si>
  <si>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</si>
  <si>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</si>
  <si>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</si>
  <si>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</si>
  <si>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</si>
  <si>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</si>
  <si>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</si>
  <si>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</si>
  <si>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</si>
  <si>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</si>
  <si>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</si>
  <si>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</si>
  <si>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</si>
  <si>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</si>
  <si>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</si>
  <si>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</si>
  <si>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</si>
  <si>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</si>
  <si>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</si>
  <si>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</si>
  <si>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</si>
  <si>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</si>
  <si>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</si>
  <si>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</si>
  <si>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</si>
  <si>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</si>
  <si>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</si>
  <si>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</si>
  <si>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</si>
  <si>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</si>
  <si>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</si>
  <si>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</si>
  <si>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</si>
  <si>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</si>
  <si>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</si>
  <si>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</si>
  <si>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</si>
  <si>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</si>
  <si>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</si>
  <si>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</si>
  <si>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</si>
  <si>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</si>
  <si>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</si>
  <si>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</si>
  <si>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</si>
  <si>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</si>
  <si>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</si>
  <si>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</si>
  <si>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</si>
  <si>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</si>
  <si>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</si>
  <si>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</si>
  <si>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</si>
  <si>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</si>
  <si>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</si>
  <si>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</si>
  <si>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</si>
  <si>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</si>
  <si>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</si>
  <si>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</si>
  <si>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</si>
  <si>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</si>
  <si>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</si>
  <si>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</si>
  <si>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</si>
  <si>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</si>
  <si>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</si>
  <si>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</si>
  <si>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</si>
  <si>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</si>
  <si>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</si>
  <si>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</si>
  <si>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</si>
  <si>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</si>
  <si>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</si>
  <si>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</si>
  <si>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</si>
  <si>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</si>
  <si>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</si>
  <si>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</si>
  <si>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</si>
  <si>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</si>
  <si>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</si>
  <si>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</si>
  <si>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</si>
  <si>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</si>
  <si>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</si>
  <si>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</si>
  <si>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</si>
  <si>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</si>
  <si>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</si>
  <si>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</si>
  <si>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</si>
  <si>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</si>
  <si>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</si>
  <si>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</si>
  <si>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</si>
  <si>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</si>
  <si>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</si>
  <si>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</si>
  <si>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</si>
  <si>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</si>
  <si>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</si>
  <si>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</si>
  <si>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</si>
  <si>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</si>
  <si>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</si>
  <si>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</si>
  <si>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</si>
  <si>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</si>
  <si>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</si>
  <si>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</si>
  <si>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</si>
  <si>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</si>
  <si>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</si>
  <si>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</si>
  <si>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</si>
  <si>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</si>
  <si>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</si>
  <si>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</si>
  <si>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</si>
  <si>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</si>
  <si>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</si>
  <si>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</si>
  <si>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</si>
  <si>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</si>
  <si>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</si>
  <si>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</si>
  <si>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</si>
  <si>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</si>
  <si>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</si>
  <si>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</si>
  <si>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</si>
  <si>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</si>
  <si>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</si>
  <si>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</si>
  <si>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</si>
  <si>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</si>
  <si>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</si>
  <si>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</si>
  <si>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</si>
  <si>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</si>
  <si>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</si>
  <si>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</si>
  <si>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</si>
  <si>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</si>
  <si>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</si>
  <si>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</si>
  <si>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</si>
  <si>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</si>
  <si>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</si>
  <si>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</si>
  <si>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</si>
  <si>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</si>
  <si>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</si>
  <si>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</si>
  <si>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</si>
  <si>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</si>
  <si>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</si>
  <si>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</si>
  <si>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</si>
  <si>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</si>
  <si>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</si>
  <si>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</si>
  <si>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</si>
  <si>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</si>
  <si>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</si>
  <si>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</si>
  <si>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</si>
  <si>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</si>
  <si>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</si>
  <si>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</si>
  <si>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</si>
  <si>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</si>
  <si>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</si>
  <si>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</si>
  <si>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</si>
  <si>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</si>
  <si>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</si>
  <si>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</si>
  <si>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</si>
  <si>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</si>
  <si>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</si>
  <si>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</si>
  <si>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</si>
  <si>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</si>
  <si>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</si>
  <si>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</si>
  <si>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</si>
  <si>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</si>
  <si>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</si>
  <si>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</si>
  <si>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</si>
  <si>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</si>
  <si>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</si>
  <si>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</si>
  <si>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</si>
  <si>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</si>
  <si>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</si>
  <si>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</si>
  <si>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</si>
  <si>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</si>
  <si>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</si>
  <si>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</si>
  <si>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</si>
  <si>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</si>
  <si>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</si>
  <si>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</si>
  <si>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</si>
  <si>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</si>
  <si>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</si>
  <si>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</si>
  <si>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</si>
  <si>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</si>
  <si>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</si>
  <si>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</si>
  <si>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</si>
  <si>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</si>
  <si>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</si>
  <si>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</si>
  <si>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</si>
  <si>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</si>
  <si>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</si>
  <si>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</si>
  <si>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</si>
  <si>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</si>
  <si>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</si>
  <si>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</si>
  <si>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</si>
  <si>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</si>
  <si>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</si>
  <si>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</si>
  <si>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</si>
  <si>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</si>
  <si>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</si>
  <si>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</si>
  <si>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</si>
  <si>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</si>
  <si>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</si>
  <si>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</si>
  <si>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</si>
  <si>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</si>
  <si>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</si>
  <si>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</si>
  <si>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</si>
  <si>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</si>
  <si>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</si>
  <si>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</si>
  <si>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</si>
  <si>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</si>
  <si>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</si>
  <si>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</si>
  <si>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</si>
  <si>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</si>
  <si>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</si>
  <si>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</si>
  <si>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</si>
  <si>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</si>
  <si>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</si>
  <si>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</si>
  <si>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</si>
  <si>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</si>
  <si>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</si>
  <si>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</si>
  <si>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</si>
  <si>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</si>
  <si>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</si>
  <si>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</si>
  <si>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</si>
  <si>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</si>
  <si>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</si>
  <si>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</si>
  <si>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</si>
  <si>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</si>
  <si>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</si>
  <si>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</si>
  <si>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</si>
  <si>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</si>
  <si>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</si>
  <si>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</si>
  <si>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</si>
  <si>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</si>
  <si>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</si>
  <si>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</si>
  <si>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</si>
  <si>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</si>
  <si>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</si>
  <si>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</si>
  <si>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</si>
  <si>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</si>
  <si>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</si>
  <si>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</si>
  <si>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</si>
  <si>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</si>
  <si>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</si>
  <si>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</si>
  <si>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</si>
  <si>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</si>
  <si>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</si>
  <si>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</si>
  <si>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</si>
  <si>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</si>
  <si>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</si>
  <si>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</si>
  <si>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</si>
  <si>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</si>
  <si>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</si>
  <si>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</si>
  <si>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</si>
  <si>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</si>
  <si>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</si>
  <si>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</si>
  <si>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</si>
  <si>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</si>
  <si>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</si>
  <si>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</si>
  <si>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</si>
  <si>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</si>
  <si>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</si>
  <si>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</si>
  <si>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</si>
  <si>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</si>
  <si>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</si>
  <si>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</si>
  <si>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</si>
  <si>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</si>
  <si>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</si>
  <si>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</si>
  <si>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</si>
  <si>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</si>
  <si>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</si>
  <si>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</si>
  <si>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</si>
  <si>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</si>
  <si>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</si>
  <si>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</si>
  <si>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</si>
  <si>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</si>
  <si>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</si>
  <si>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</si>
  <si>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</si>
  <si>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</si>
  <si>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</si>
  <si>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</si>
  <si>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</si>
  <si>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</si>
  <si>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</si>
  <si>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</si>
  <si>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</si>
  <si>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</si>
  <si>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</si>
  <si>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</si>
  <si>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</si>
  <si>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</si>
  <si>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</si>
  <si>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</si>
  <si>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</si>
  <si>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</si>
  <si>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</si>
  <si>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</si>
  <si>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</si>
  <si>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</si>
  <si>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</si>
  <si>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</si>
  <si>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</si>
  <si>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</si>
  <si>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</si>
  <si>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</si>
  <si>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</si>
  <si>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</si>
  <si>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</si>
  <si>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</si>
  <si>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</si>
  <si>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</si>
  <si>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</si>
  <si>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</si>
  <si>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</si>
  <si>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</si>
  <si>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</si>
  <si>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</si>
  <si>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</si>
  <si>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</si>
  <si>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</si>
  <si>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</si>
  <si>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</si>
  <si>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</si>
  <si>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</si>
  <si>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</si>
  <si>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</si>
  <si>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</si>
  <si>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</si>
  <si>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</si>
  <si>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</si>
  <si>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</si>
  <si>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</si>
  <si>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</si>
  <si>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</si>
  <si>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</si>
  <si>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</si>
  <si>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</si>
  <si>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</si>
  <si>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</si>
  <si>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</si>
  <si>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</si>
  <si>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</si>
  <si>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</si>
  <si>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</si>
  <si>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</si>
  <si>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</si>
  <si>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</si>
  <si>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</si>
  <si>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</si>
  <si>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</si>
  <si>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</si>
  <si>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</si>
  <si>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</si>
  <si>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</si>
  <si>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</si>
  <si>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</si>
  <si>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</si>
  <si>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</si>
  <si>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</si>
  <si>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</si>
  <si>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</si>
  <si>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</si>
  <si>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</si>
  <si>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</si>
  <si>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</si>
  <si>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</si>
  <si>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</si>
  <si>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</si>
  <si>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</si>
  <si>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</si>
  <si>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</si>
  <si>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</si>
  <si>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</si>
  <si>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</si>
  <si>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</si>
  <si>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</si>
  <si>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</si>
  <si>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</si>
  <si>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</si>
  <si>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</si>
  <si>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</si>
  <si>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</si>
  <si>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</si>
  <si>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</si>
  <si>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</si>
  <si>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</si>
  <si>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</si>
  <si>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</si>
  <si>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</si>
  <si>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</si>
  <si>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</si>
  <si>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</si>
  <si>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</si>
  <si>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</si>
  <si>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</si>
  <si>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</si>
  <si>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</si>
  <si>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</si>
  <si>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</si>
  <si>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</si>
  <si>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</si>
  <si>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</si>
  <si>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</si>
  <si>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</si>
  <si>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</si>
  <si>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</si>
  <si>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</si>
  <si>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</si>
  <si>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</si>
  <si>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</si>
  <si>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</si>
  <si>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</si>
  <si>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</si>
  <si>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</si>
  <si>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</si>
  <si>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</si>
  <si>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</si>
  <si>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</si>
  <si>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</si>
  <si>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</si>
  <si>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</si>
  <si>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</si>
  <si>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</si>
  <si>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</si>
  <si>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</si>
  <si>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</si>
  <si>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</si>
  <si>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</si>
  <si>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</si>
  <si>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</si>
  <si>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</si>
  <si>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</si>
  <si>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</si>
  <si>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</si>
  <si>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</si>
  <si>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</si>
  <si>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</si>
  <si>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</si>
  <si>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</si>
  <si>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</si>
  <si>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</si>
  <si>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</si>
  <si>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</si>
  <si>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</si>
  <si>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</si>
  <si>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</si>
  <si>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</si>
  <si>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</si>
  <si>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</si>
  <si>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</si>
  <si>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</si>
  <si>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</si>
  <si>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</si>
  <si>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</si>
  <si>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</si>
  <si>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</si>
  <si>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</si>
  <si>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</si>
  <si>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</si>
  <si>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</si>
  <si>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</si>
  <si>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</si>
  <si>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</si>
  <si>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</si>
  <si>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</si>
  <si>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</si>
  <si>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</si>
  <si>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</si>
  <si>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</si>
  <si>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</si>
  <si>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</si>
  <si>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</si>
  <si>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</si>
  <si>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</si>
  <si>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</si>
  <si>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</si>
  <si>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</si>
  <si>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</si>
  <si>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</si>
  <si>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</si>
  <si>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</si>
  <si>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</si>
  <si>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</si>
  <si>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</si>
  <si>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</si>
  <si>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</si>
  <si>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</si>
  <si>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</si>
  <si>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</si>
  <si>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</si>
  <si>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</si>
  <si>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</si>
  <si>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</si>
  <si>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</si>
  <si>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</si>
  <si>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</si>
  <si>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</si>
  <si>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</si>
  <si>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</si>
  <si>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</si>
  <si>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</si>
  <si>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</si>
  <si>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</si>
  <si>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</si>
  <si>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</si>
  <si>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</si>
  <si>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</si>
  <si>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</si>
  <si>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</si>
  <si>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</si>
  <si>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</si>
  <si>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</si>
  <si>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</si>
  <si>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</si>
  <si>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</si>
  <si>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</si>
  <si>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</si>
  <si>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</si>
  <si>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</si>
  <si>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</si>
  <si>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</si>
  <si>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</si>
  <si>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</si>
  <si>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</si>
  <si>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</si>
  <si>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</si>
  <si>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</si>
  <si>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</si>
  <si>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</si>
  <si>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</si>
  <si>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</si>
  <si>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</si>
  <si>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</si>
  <si>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</si>
  <si>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</si>
  <si>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</si>
  <si>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</si>
  <si>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</si>
  <si>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</si>
  <si>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</si>
  <si>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</si>
  <si>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</si>
  <si>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</si>
  <si>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</si>
  <si>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</si>
  <si>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</si>
  <si>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</si>
  <si>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</si>
  <si>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</si>
  <si>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</si>
  <si>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</si>
  <si>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</si>
  <si>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</si>
  <si>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</si>
  <si>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</si>
  <si>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</si>
  <si>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</si>
  <si>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</si>
  <si>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</si>
  <si>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</si>
  <si>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</si>
  <si>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</si>
  <si>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</si>
  <si>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</si>
  <si>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</si>
  <si>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</si>
  <si>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</si>
  <si>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</si>
  <si>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</si>
  <si>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</si>
  <si>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</si>
  <si>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</si>
  <si>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</si>
  <si>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</si>
  <si>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</si>
  <si>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</si>
  <si>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</si>
  <si>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</si>
  <si>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</si>
  <si>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</si>
  <si>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</si>
  <si>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</si>
  <si>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</si>
  <si>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</si>
  <si>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</si>
  <si>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</si>
  <si>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</si>
  <si>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</si>
  <si>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</si>
  <si>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</si>
  <si>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</si>
  <si>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</si>
  <si>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</si>
  <si>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</si>
  <si>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</si>
  <si>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</si>
  <si>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</si>
  <si>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</si>
  <si>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</si>
  <si>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</si>
  <si>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</si>
  <si>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</si>
  <si>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</si>
  <si>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</si>
  <si>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</si>
  <si>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</si>
  <si>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</si>
  <si>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</si>
  <si>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</si>
  <si>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</si>
  <si>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</si>
  <si>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</si>
  <si>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</si>
  <si>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</si>
  <si>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</si>
  <si>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</si>
  <si>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</si>
  <si>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</si>
  <si>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</si>
  <si>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</si>
  <si>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</si>
  <si>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</si>
  <si>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</si>
  <si>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</si>
  <si>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</si>
  <si>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</si>
  <si>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</si>
  <si>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</si>
  <si>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</si>
  <si>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</si>
  <si>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</si>
  <si>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</si>
  <si>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</si>
  <si>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</si>
  <si>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</si>
  <si>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</si>
  <si>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</si>
  <si>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</si>
  <si>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</si>
  <si>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</si>
  <si>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</si>
  <si>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</si>
  <si>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</si>
  <si>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</si>
  <si>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</si>
  <si>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</si>
  <si>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</si>
  <si>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</si>
  <si>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</si>
  <si>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</si>
  <si>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</si>
  <si>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</si>
  <si>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</si>
  <si>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</si>
  <si>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</si>
  <si>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</si>
  <si>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</si>
  <si>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</si>
  <si>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</si>
  <si>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</si>
  <si>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</si>
  <si>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</si>
  <si>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</si>
  <si>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</si>
  <si>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</si>
  <si>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</si>
  <si>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</si>
  <si>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</si>
  <si>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</si>
  <si>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</si>
  <si>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</si>
  <si>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</si>
  <si>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</si>
  <si>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</si>
  <si>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</si>
  <si>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</si>
  <si>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</si>
  <si>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</si>
  <si>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</si>
  <si>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</si>
  <si>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</si>
  <si>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</si>
  <si>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</si>
  <si>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</si>
  <si>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</si>
  <si>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</si>
  <si>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</si>
  <si>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</si>
  <si>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</si>
  <si>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</si>
  <si>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</si>
  <si>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</si>
  <si>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</si>
  <si>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</si>
  <si>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</si>
  <si>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</si>
  <si>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</si>
  <si>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</si>
  <si>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</si>
  <si>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</si>
  <si>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</si>
  <si>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</si>
  <si>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</si>
  <si>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</si>
  <si>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</si>
  <si>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</si>
  <si>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</si>
  <si>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</si>
  <si>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</si>
  <si>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</si>
  <si>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</si>
  <si>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</si>
  <si>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</si>
  <si>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</si>
  <si>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</si>
  <si>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</si>
  <si>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</si>
  <si>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</si>
  <si>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</si>
  <si>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</si>
  <si>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</si>
  <si>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</si>
  <si>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</si>
  <si>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</si>
  <si>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</si>
  <si>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</si>
  <si>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</si>
  <si>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</si>
  <si>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</si>
  <si>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</si>
  <si>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</si>
  <si>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</si>
  <si>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</si>
  <si>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</si>
  <si>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</si>
  <si>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</si>
  <si>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</si>
  <si>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</si>
  <si>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</si>
  <si>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</si>
  <si>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</si>
  <si>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</si>
  <si>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</si>
  <si>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</si>
  <si>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</si>
  <si>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</si>
  <si>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</si>
  <si>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</si>
  <si>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</si>
  <si>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</si>
  <si>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</si>
  <si>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</si>
  <si>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</si>
  <si>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</si>
  <si>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</si>
  <si>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</si>
  <si>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</si>
  <si>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</si>
  <si>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</si>
  <si>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</si>
  <si>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</si>
  <si>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</si>
  <si>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</si>
  <si>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</si>
  <si>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</si>
  <si>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</si>
  <si>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</si>
  <si>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</si>
  <si>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</si>
  <si>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</si>
  <si>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</si>
  <si>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</si>
  <si>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</si>
  <si>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</si>
  <si>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</si>
  <si>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</si>
  <si>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</si>
  <si>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</si>
  <si>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</si>
  <si>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</si>
  <si>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</si>
  <si>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</si>
  <si>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</si>
  <si>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</si>
  <si>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</si>
  <si>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</si>
  <si>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</si>
  <si>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</si>
  <si>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</si>
  <si>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</si>
  <si>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</si>
  <si>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</si>
  <si>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</si>
  <si>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</si>
  <si>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</si>
  <si>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</si>
  <si>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</si>
  <si>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</si>
  <si>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</si>
  <si>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</si>
  <si>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</si>
  <si>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</si>
  <si>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</si>
  <si>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</si>
  <si>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</si>
  <si>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</si>
  <si>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</si>
  <si>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</si>
  <si>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</si>
  <si>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</si>
  <si>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</si>
  <si>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</si>
  <si>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</si>
  <si>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</si>
  <si>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</si>
  <si>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</si>
  <si>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</si>
  <si>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</si>
  <si>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</si>
  <si>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</si>
  <si>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</si>
  <si>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</si>
  <si>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</si>
  <si>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</si>
  <si>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</si>
  <si>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</si>
  <si>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</si>
  <si>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</si>
  <si>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</si>
  <si>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</si>
  <si>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</si>
  <si>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</si>
  <si>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</si>
  <si>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</si>
  <si>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</si>
  <si>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</si>
  <si>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</si>
  <si>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</si>
  <si>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</si>
  <si>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</si>
  <si>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</si>
  <si>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</si>
  <si>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</si>
  <si>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</si>
  <si>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</si>
  <si>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</si>
  <si>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</si>
  <si>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</si>
  <si>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</si>
  <si>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</si>
  <si>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</si>
  <si>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</si>
  <si>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</si>
  <si>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</si>
  <si>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</si>
  <si>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</si>
  <si>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</si>
  <si>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</si>
  <si>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</si>
  <si>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</si>
  <si>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</si>
  <si>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</si>
  <si>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</si>
  <si>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</si>
  <si>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</si>
  <si>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</si>
  <si>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</si>
  <si>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</si>
  <si>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</si>
  <si>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</si>
  <si>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</si>
  <si>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</si>
  <si>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</si>
  <si>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</si>
  <si>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</si>
  <si>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</si>
  <si>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</si>
  <si>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</si>
  <si>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</si>
  <si>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</si>
  <si>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</si>
  <si>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</si>
  <si>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</si>
  <si>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</si>
  <si>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</si>
  <si>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</si>
  <si>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</si>
  <si>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</si>
  <si>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</si>
  <si>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</si>
  <si>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</si>
  <si>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</si>
  <si>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</si>
  <si>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</si>
  <si>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</si>
  <si>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</si>
  <si>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</si>
  <si>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</si>
  <si>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</si>
  <si>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</si>
  <si>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</si>
  <si>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</si>
  <si>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</si>
  <si>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</si>
  <si>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</si>
  <si>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</si>
  <si>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</si>
  <si>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</si>
  <si>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</si>
  <si>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</si>
  <si>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</si>
  <si>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</si>
  <si>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</si>
  <si>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</si>
  <si>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</si>
  <si>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</si>
  <si>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</si>
  <si>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</si>
  <si>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</si>
  <si>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</si>
  <si>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</si>
  <si>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</si>
  <si>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</si>
  <si>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</si>
  <si>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</si>
  <si>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</si>
  <si>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</si>
  <si>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</si>
  <si>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</si>
  <si>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</si>
  <si>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</si>
  <si>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</si>
  <si>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</si>
  <si>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</si>
  <si>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</si>
  <si>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</si>
  <si>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</si>
  <si>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</si>
  <si>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</si>
  <si>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</si>
  <si>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</si>
  <si>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</si>
  <si>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</si>
  <si>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</si>
  <si>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</si>
  <si>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</si>
  <si>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</si>
  <si>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</si>
  <si>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</si>
  <si>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</si>
  <si>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</si>
  <si>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</si>
  <si>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</si>
  <si>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</si>
  <si>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</si>
  <si>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</si>
  <si>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</si>
  <si>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</si>
  <si>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</si>
  <si>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</si>
  <si>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</si>
  <si>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</si>
  <si>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</si>
  <si>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</si>
  <si>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</si>
  <si>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</si>
  <si>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</si>
  <si>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</si>
  <si>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</si>
  <si>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</si>
  <si>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</si>
  <si>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</si>
  <si>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</si>
  <si>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</si>
  <si>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</si>
  <si>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</si>
  <si>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</si>
  <si>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</si>
  <si>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</si>
  <si>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</si>
  <si>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</si>
  <si>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</si>
  <si>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</si>
  <si>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</si>
  <si>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</si>
  <si>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</si>
  <si>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</si>
  <si>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</si>
  <si>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</si>
  <si>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</si>
  <si>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</si>
  <si>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</si>
  <si>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</si>
  <si>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</si>
  <si>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</si>
  <si>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</si>
  <si>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</si>
  <si>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</si>
  <si>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</si>
  <si>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</si>
  <si>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</si>
  <si>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</si>
  <si>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</si>
  <si>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</si>
  <si>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</si>
  <si>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</si>
  <si>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</si>
  <si>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</si>
  <si>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</si>
  <si>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</si>
  <si>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</si>
  <si>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</si>
  <si>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</si>
  <si>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</si>
  <si>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</si>
  <si>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</si>
  <si>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</si>
  <si>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</si>
  <si>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</si>
  <si>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</si>
  <si>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</si>
  <si>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</si>
  <si>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</si>
  <si>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</si>
  <si>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</si>
  <si>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</si>
  <si>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</si>
  <si>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</si>
  <si>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</si>
  <si>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</si>
  <si>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</si>
  <si>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</si>
  <si>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</si>
  <si>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</si>
  <si>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</si>
  <si>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</si>
  <si>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</si>
  <si>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</si>
  <si>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</si>
  <si>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</si>
  <si>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</si>
  <si>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</si>
  <si>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</si>
  <si>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</si>
  <si>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</si>
  <si>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</si>
  <si>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</si>
  <si>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</si>
  <si>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</si>
  <si>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</si>
  <si>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</si>
  <si>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</si>
  <si>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</si>
  <si>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</si>
  <si>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</si>
  <si>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</si>
  <si>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</si>
  <si>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</si>
  <si>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</si>
  <si>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</si>
  <si>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</si>
  <si>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</si>
  <si>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</si>
  <si>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</si>
  <si>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</si>
  <si>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</si>
  <si>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</si>
  <si>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</si>
  <si>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</si>
  <si>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</si>
  <si>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</si>
  <si>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</si>
  <si>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</si>
  <si>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</si>
  <si>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</si>
  <si>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</si>
  <si>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</si>
  <si>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</si>
  <si>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</si>
  <si>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</si>
  <si>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</si>
  <si>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</si>
  <si>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</si>
  <si>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</si>
  <si>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</si>
  <si>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</si>
  <si>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</si>
  <si>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</si>
  <si>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</si>
  <si>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</si>
  <si>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</si>
  <si>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</si>
  <si>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</si>
  <si>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</si>
  <si>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</si>
  <si>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</si>
  <si>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</si>
  <si>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</si>
  <si>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</si>
  <si>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</si>
  <si>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</si>
  <si>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</si>
  <si>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</si>
  <si>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</si>
  <si>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</si>
  <si>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</si>
  <si>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</si>
  <si>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</si>
  <si>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</si>
  <si>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</si>
  <si>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</si>
  <si>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</si>
  <si>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</si>
  <si>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</si>
  <si>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</si>
  <si>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</si>
  <si>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</si>
  <si>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</si>
  <si>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</si>
  <si>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</si>
  <si>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</si>
  <si>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</si>
  <si>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</si>
  <si>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</si>
  <si>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</si>
  <si>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</si>
  <si>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</si>
  <si>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</si>
  <si>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</si>
  <si>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</si>
  <si>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</si>
  <si>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</si>
  <si>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</si>
  <si>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</si>
  <si>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</si>
  <si>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</si>
  <si>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</si>
  <si>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</si>
  <si>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</si>
  <si>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</si>
  <si>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</si>
  <si>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</si>
  <si>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</si>
  <si>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</si>
  <si>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</si>
  <si>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</si>
  <si>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</si>
  <si>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</si>
  <si>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</si>
  <si>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</si>
  <si>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</si>
  <si>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</si>
  <si>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</si>
  <si>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</si>
  <si>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</si>
  <si>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</si>
  <si>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</si>
  <si>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</si>
  <si>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</si>
  <si>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</si>
  <si>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</si>
  <si>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</si>
  <si>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</si>
  <si>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</si>
  <si>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</si>
  <si>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</si>
  <si>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</si>
  <si>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</si>
  <si>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</si>
  <si>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</si>
  <si>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</si>
  <si>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</si>
  <si>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</si>
  <si>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</si>
  <si>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</si>
  <si>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</si>
  <si>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</si>
  <si>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</si>
  <si>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</si>
  <si>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</si>
  <si>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</si>
  <si>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</si>
  <si>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</si>
  <si>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</si>
  <si>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</si>
  <si>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</si>
  <si>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</si>
  <si>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</si>
  <si>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</si>
  <si>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</si>
  <si>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</si>
  <si>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</si>
  <si>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</si>
  <si>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</si>
  <si>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</si>
  <si>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</si>
  <si>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</si>
  <si>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</si>
  <si>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</si>
  <si>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</si>
  <si>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</si>
  <si>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</si>
  <si>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</si>
  <si>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</si>
  <si>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</si>
  <si>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</si>
  <si>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</si>
  <si>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</si>
  <si>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</si>
  <si>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</si>
  <si>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</si>
  <si>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</si>
  <si>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</si>
  <si>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</si>
  <si>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</si>
  <si>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</si>
  <si>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</si>
  <si>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</si>
  <si>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</si>
  <si>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</si>
  <si>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</si>
  <si>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</si>
  <si>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</si>
  <si>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</si>
  <si>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</si>
  <si>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</si>
  <si>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</si>
  <si>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</si>
  <si>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</si>
  <si>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</si>
  <si>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</si>
  <si>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</si>
  <si>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</si>
  <si>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</si>
  <si>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</si>
  <si>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</si>
  <si>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</si>
  <si>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</si>
  <si>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</si>
  <si>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</si>
  <si>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</si>
  <si>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</si>
  <si>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</si>
  <si>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</si>
  <si>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</si>
  <si>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</si>
  <si>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</si>
  <si>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</si>
  <si>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</si>
  <si>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</si>
  <si>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</si>
  <si>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</si>
  <si>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</si>
  <si>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</si>
  <si>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</si>
  <si>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</si>
  <si>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</si>
  <si>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</si>
  <si>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</si>
  <si>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</si>
  <si>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</si>
  <si>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</si>
  <si>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</si>
  <si>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</si>
  <si>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</si>
  <si>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</si>
  <si>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</si>
  <si>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</si>
  <si>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</si>
  <si>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</si>
  <si>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</si>
  <si>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</si>
  <si>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</si>
  <si>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</si>
  <si>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</si>
  <si>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</si>
  <si>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</si>
  <si>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</si>
  <si>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</si>
  <si>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</si>
  <si>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</si>
  <si>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</si>
  <si>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</si>
  <si>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</si>
  <si>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</si>
  <si>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</si>
  <si>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</si>
  <si>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</si>
  <si>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</si>
  <si>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</si>
  <si>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</si>
  <si>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</si>
  <si>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</si>
  <si>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</si>
  <si>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</si>
  <si>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</si>
  <si>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</si>
  <si>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</si>
  <si>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</si>
  <si>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</si>
  <si>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</si>
  <si>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</si>
  <si>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</si>
  <si>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</si>
  <si>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</si>
  <si>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</si>
  <si>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</si>
  <si>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</si>
  <si>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</si>
  <si>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</si>
  <si>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</si>
  <si>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</si>
  <si>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</si>
  <si>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</si>
  <si>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</si>
  <si>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</si>
  <si>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</si>
  <si>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</si>
  <si>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</si>
  <si>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</si>
  <si>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</si>
  <si>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</si>
  <si>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</si>
  <si>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</si>
  <si>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</si>
  <si>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</si>
  <si>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</si>
  <si>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</si>
  <si>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</si>
  <si>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</si>
  <si>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</si>
  <si>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</si>
  <si>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</si>
  <si>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</si>
  <si>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</si>
  <si>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</si>
  <si>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</si>
  <si>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</si>
  <si>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</si>
  <si>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</si>
  <si>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</si>
  <si>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</si>
  <si>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</si>
  <si>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</si>
  <si>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</si>
  <si>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</si>
  <si>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</si>
  <si>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</si>
  <si>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</si>
  <si>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</si>
  <si>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</si>
  <si>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</si>
  <si>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</si>
  <si>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</si>
  <si>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</si>
  <si>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</si>
  <si>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</si>
  <si>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</si>
  <si>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</si>
  <si>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</si>
  <si>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</si>
  <si>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</si>
  <si>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</si>
  <si>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</si>
  <si>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</si>
  <si>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</si>
  <si>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</si>
  <si>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</si>
  <si>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</si>
  <si>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</si>
  <si>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</si>
  <si>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</si>
  <si>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</si>
  <si>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</si>
  <si>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</si>
  <si>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</si>
  <si>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</si>
  <si>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</si>
  <si>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</si>
  <si>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</si>
  <si>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</si>
  <si>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</si>
  <si>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</si>
  <si>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</si>
  <si>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</si>
  <si>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</si>
  <si>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</si>
  <si>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</si>
  <si>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</si>
  <si>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</si>
  <si>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</si>
  <si>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</si>
  <si>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</si>
  <si>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</si>
  <si>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</si>
  <si>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</si>
  <si>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</si>
  <si>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</si>
  <si>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</si>
  <si>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</si>
  <si>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</si>
  <si>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</si>
  <si>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</si>
  <si>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</si>
  <si>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</si>
  <si>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</si>
  <si>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</si>
  <si>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</si>
  <si>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</si>
  <si>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</si>
  <si>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</si>
  <si>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</si>
  <si>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</si>
  <si>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</si>
  <si>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</si>
  <si>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</si>
  <si>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</si>
  <si>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</si>
  <si>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</si>
  <si>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</si>
  <si>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</si>
  <si>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</si>
  <si>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</si>
  <si>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</si>
  <si>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</si>
  <si>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</si>
  <si>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</si>
  <si>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</si>
  <si>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</si>
  <si>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</si>
  <si>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</si>
  <si>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</si>
  <si>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</si>
  <si>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</si>
  <si>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</si>
  <si>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</si>
  <si>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</si>
  <si>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</si>
  <si>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</si>
  <si>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</si>
  <si>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</si>
  <si>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</si>
  <si>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</si>
  <si>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</si>
  <si>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</si>
  <si>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</si>
  <si>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</si>
  <si>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</si>
  <si>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</si>
  <si>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</si>
  <si>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</si>
  <si>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</si>
  <si>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</si>
  <si>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</si>
  <si>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</si>
  <si>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</si>
  <si>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</si>
  <si>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</si>
  <si>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</si>
  <si>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</si>
  <si>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</si>
  <si>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</si>
  <si>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</si>
  <si>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</si>
  <si>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</si>
  <si>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</si>
  <si>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</si>
  <si>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</si>
  <si>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</si>
  <si>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</si>
  <si>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</si>
  <si>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</si>
  <si>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</si>
  <si>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</si>
  <si>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</si>
  <si>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</si>
  <si>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</si>
  <si>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</si>
  <si>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</si>
  <si>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</si>
  <si>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</si>
  <si>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</si>
  <si>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</si>
  <si>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</si>
  <si>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</si>
  <si>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</si>
  <si>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</si>
  <si>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</si>
  <si>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</si>
  <si>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</si>
  <si>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</si>
  <si>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</si>
  <si>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</si>
  <si>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</si>
  <si>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</si>
  <si>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</si>
  <si>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</si>
  <si>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</si>
  <si>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</si>
  <si>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</si>
  <si>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</si>
  <si>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</si>
  <si>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</si>
  <si>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</si>
  <si>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</si>
  <si>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</si>
  <si>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</si>
  <si>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</si>
  <si>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</si>
  <si>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</si>
  <si>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</si>
  <si>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</si>
  <si>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</si>
  <si>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</si>
  <si>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</si>
  <si>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</si>
  <si>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</si>
  <si>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</si>
  <si>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</si>
  <si>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</si>
  <si>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</si>
  <si>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</si>
  <si>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</si>
  <si>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</si>
  <si>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</si>
  <si>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</si>
  <si>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</si>
  <si>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</si>
  <si>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</si>
  <si>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</si>
  <si>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</si>
  <si>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</si>
  <si>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</si>
  <si>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</si>
  <si>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</si>
  <si>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</si>
  <si>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</si>
  <si>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</si>
  <si>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</si>
  <si>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</si>
  <si>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</si>
  <si>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</si>
  <si>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</si>
  <si>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</si>
  <si>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</si>
  <si>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</si>
  <si>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</si>
  <si>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</si>
  <si>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</si>
  <si>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</si>
  <si>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</si>
  <si>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</si>
  <si>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</si>
  <si>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</si>
  <si>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</si>
  <si>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</si>
  <si>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</si>
  <si>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</si>
  <si>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</si>
  <si>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</si>
  <si>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</si>
  <si>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</si>
  <si>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</si>
  <si>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</si>
  <si>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</si>
  <si>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</si>
  <si>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</si>
  <si>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</si>
  <si>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</si>
  <si>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</si>
  <si>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</si>
  <si>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</si>
  <si>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</si>
  <si>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</si>
  <si>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</si>
  <si>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</si>
  <si>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</si>
  <si>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</si>
  <si>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</si>
  <si>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</si>
  <si>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</si>
  <si>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</si>
  <si>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</si>
  <si>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</si>
  <si>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</si>
  <si>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</si>
  <si>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</si>
  <si>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</si>
  <si>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</si>
  <si>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</si>
  <si>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</si>
  <si>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</si>
  <si>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</si>
  <si>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</si>
  <si>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</si>
  <si>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</si>
  <si>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</si>
  <si>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</si>
  <si>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</si>
  <si>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</si>
  <si>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</si>
  <si>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</si>
  <si>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</si>
  <si>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</si>
  <si>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</si>
  <si>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</si>
  <si>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</si>
  <si>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</si>
  <si>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</si>
  <si>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</si>
  <si>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</si>
  <si>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</si>
  <si>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</si>
  <si>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</si>
  <si>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</si>
  <si>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</si>
  <si>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</si>
  <si>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</si>
  <si>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</si>
  <si>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</si>
  <si>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</si>
  <si>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</si>
  <si>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</si>
  <si>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</si>
  <si>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</si>
  <si>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</si>
  <si>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</si>
  <si>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</si>
  <si>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</si>
  <si>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</si>
  <si>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</si>
  <si>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</si>
  <si>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</si>
  <si>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</si>
  <si>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</si>
  <si>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</si>
  <si>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</si>
  <si>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</si>
  <si>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</si>
  <si>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</si>
  <si>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</si>
  <si>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</si>
  <si>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</si>
  <si>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</si>
  <si>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</si>
  <si>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</si>
  <si>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</si>
  <si>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</si>
  <si>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</si>
  <si>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</si>
  <si>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</si>
  <si>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</si>
  <si>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</si>
  <si>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</si>
  <si>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</si>
  <si>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</si>
  <si>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</si>
  <si>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</si>
  <si>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</si>
  <si>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</si>
  <si>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</si>
  <si>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</si>
  <si>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</si>
  <si>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</si>
  <si>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</si>
  <si>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</si>
  <si>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</si>
  <si>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</si>
  <si>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</si>
  <si>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</si>
  <si>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</si>
  <si>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</si>
  <si>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</si>
  <si>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</si>
  <si>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</si>
  <si>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</si>
  <si>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</si>
  <si>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</si>
  <si>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</si>
  <si>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</si>
  <si>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</si>
  <si>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</si>
  <si>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</si>
  <si>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</si>
  <si>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</si>
  <si>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</si>
  <si>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</si>
  <si>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</si>
  <si>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</si>
  <si>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</si>
  <si>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</si>
  <si>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</si>
  <si>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</si>
  <si>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</si>
  <si>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</si>
  <si>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</si>
  <si>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</si>
  <si>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</si>
  <si>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</si>
  <si>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</si>
  <si>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</si>
  <si>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</si>
  <si>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</si>
  <si>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</si>
  <si>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</si>
  <si>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</si>
  <si>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</si>
  <si>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</si>
  <si>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</si>
  <si>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</si>
  <si>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</si>
  <si>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</si>
  <si>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</si>
  <si>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</si>
  <si>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</si>
  <si>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</si>
  <si>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</si>
  <si>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</si>
  <si>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</si>
  <si>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</si>
  <si>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</si>
  <si>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</si>
  <si>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</si>
  <si>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</si>
  <si>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</si>
  <si>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</si>
  <si>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</si>
  <si>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</si>
  <si>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</si>
  <si>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</si>
  <si>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</si>
  <si>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</si>
  <si>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</si>
  <si>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</si>
  <si>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</si>
  <si>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</si>
  <si>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</si>
  <si>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</si>
  <si>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</si>
  <si>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</si>
  <si>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</si>
  <si>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</si>
  <si>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</si>
  <si>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</si>
  <si>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</si>
  <si>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</si>
  <si>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</si>
  <si>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</si>
  <si>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</si>
  <si>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</si>
  <si>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</si>
  <si>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</si>
  <si>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</si>
  <si>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</si>
  <si>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</si>
  <si>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</si>
  <si>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</si>
  <si>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</si>
  <si>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</si>
  <si>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</si>
  <si>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</si>
  <si>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</si>
  <si>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</si>
  <si>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</si>
  <si>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</si>
  <si>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</si>
  <si>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</si>
  <si>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</si>
  <si>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</si>
  <si>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</si>
  <si>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</si>
  <si>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</si>
  <si>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</si>
  <si>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</si>
  <si>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</si>
  <si>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</si>
  <si>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</si>
  <si>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</si>
  <si>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</si>
  <si>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</si>
  <si>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</si>
  <si>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</si>
  <si>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</si>
  <si>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</si>
  <si>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</si>
  <si>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</si>
  <si>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</si>
  <si>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</si>
  <si>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</si>
  <si>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</si>
  <si>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</si>
  <si>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</si>
  <si>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</si>
  <si>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</si>
  <si>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</si>
  <si>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</si>
  <si>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</si>
  <si>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</si>
  <si>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</si>
  <si>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</si>
  <si>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</si>
  <si>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</si>
  <si>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</si>
  <si>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</si>
  <si>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</si>
  <si>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</si>
  <si>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</si>
  <si>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</si>
  <si>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</si>
  <si>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</si>
  <si>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</si>
  <si>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</si>
  <si>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</si>
  <si>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</si>
  <si>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</si>
  <si>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</si>
  <si>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</si>
  <si>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</si>
  <si>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</si>
  <si>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</si>
  <si>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</si>
  <si>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</si>
  <si>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</si>
  <si>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</si>
  <si>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</si>
  <si>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</si>
  <si>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</si>
  <si>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</si>
  <si>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</si>
  <si>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</si>
  <si>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</si>
  <si>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</si>
  <si>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</si>
  <si>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</si>
  <si>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</si>
  <si>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</si>
  <si>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</si>
  <si>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</si>
  <si>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</si>
  <si>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</si>
  <si>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</si>
  <si>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</si>
  <si>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</si>
  <si>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</si>
  <si>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</si>
  <si>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</si>
  <si>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</si>
  <si>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</si>
  <si>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</si>
  <si>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</si>
  <si>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</si>
  <si>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</si>
  <si>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</si>
  <si>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</si>
  <si>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</si>
  <si>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</si>
  <si>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</si>
  <si>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</si>
  <si>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</si>
  <si>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</si>
  <si>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</si>
  <si>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</si>
  <si>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</si>
  <si>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</si>
  <si>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</si>
  <si>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</si>
  <si>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</si>
  <si>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</si>
  <si>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</si>
  <si>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</si>
  <si>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</si>
  <si>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</si>
  <si>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</si>
  <si>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</si>
  <si>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</si>
  <si>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</si>
  <si>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</si>
  <si>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</si>
  <si>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</si>
  <si>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</si>
  <si>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</si>
  <si>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</si>
  <si>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</si>
  <si>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</si>
  <si>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</si>
  <si>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</si>
  <si>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</si>
  <si>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</si>
  <si>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</si>
  <si>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</si>
  <si>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</si>
  <si>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</si>
  <si>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</si>
  <si>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</si>
  <si>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</si>
  <si>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</si>
  <si>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</si>
  <si>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</si>
  <si>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</si>
  <si>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</si>
  <si>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</si>
  <si>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</si>
  <si>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</si>
  <si>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</si>
  <si>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</si>
  <si>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</si>
  <si>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</si>
  <si>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</si>
  <si>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</si>
  <si>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</si>
  <si>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</si>
  <si>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</si>
  <si>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</si>
  <si>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</si>
  <si>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</si>
  <si>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</si>
  <si>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</si>
  <si>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</si>
  <si>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</si>
  <si>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</si>
  <si>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</si>
  <si>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</si>
  <si>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</si>
  <si>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</si>
  <si>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</si>
  <si>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</si>
  <si>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</si>
  <si>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</si>
  <si>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</si>
  <si>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</si>
  <si>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</si>
  <si>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</si>
  <si>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</si>
  <si>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</si>
  <si>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</si>
  <si>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</si>
  <si>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</si>
  <si>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</si>
  <si>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</si>
  <si>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</si>
  <si>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</si>
  <si>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</si>
  <si>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</si>
  <si>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</si>
  <si>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</si>
  <si>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</si>
  <si>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</si>
  <si>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</si>
  <si>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</si>
  <si>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</si>
  <si>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</si>
  <si>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</si>
  <si>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</si>
  <si>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</si>
  <si>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</si>
  <si>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</si>
  <si>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</si>
  <si>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</si>
  <si>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</si>
  <si>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</si>
  <si>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</si>
  <si>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</si>
  <si>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</si>
  <si>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</si>
  <si>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</si>
  <si>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</si>
  <si>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</si>
  <si>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</si>
  <si>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</si>
  <si>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</si>
  <si>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</si>
  <si>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</si>
  <si>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</si>
  <si>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</si>
  <si>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</si>
  <si>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</si>
  <si>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</si>
  <si>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</si>
  <si>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</si>
  <si>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</si>
  <si>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</si>
  <si>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</si>
  <si>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</si>
  <si>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</si>
  <si>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</si>
  <si>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</si>
  <si>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</si>
  <si>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</si>
  <si>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</si>
  <si>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</si>
  <si>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</si>
  <si>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</si>
  <si>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</si>
  <si>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</si>
  <si>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</si>
  <si>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</si>
  <si>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</si>
  <si>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</si>
  <si>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</si>
  <si>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</si>
  <si>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</si>
  <si>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</si>
  <si>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</si>
  <si>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</si>
  <si>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</si>
  <si>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</si>
  <si>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</si>
  <si>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</si>
  <si>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</si>
  <si>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</si>
  <si>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</si>
  <si>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</si>
  <si>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</si>
  <si>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</si>
  <si>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</si>
  <si>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</si>
  <si>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</si>
  <si>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</si>
  <si>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</si>
  <si>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</si>
  <si>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</si>
  <si>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</si>
  <si>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</si>
  <si>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</si>
  <si>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</si>
  <si>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</si>
  <si>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</si>
  <si>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</si>
  <si>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</si>
  <si>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</si>
  <si>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</si>
  <si>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</si>
  <si>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</si>
  <si>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</si>
  <si>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</si>
  <si>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</si>
  <si>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</si>
  <si>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</si>
  <si>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</si>
  <si>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</si>
  <si>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</si>
  <si>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</si>
  <si>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</si>
  <si>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</si>
  <si>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</si>
  <si>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</si>
  <si>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</si>
  <si>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</si>
  <si>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</si>
  <si>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</si>
  <si>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</si>
  <si>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</si>
  <si>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</si>
  <si>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</si>
  <si>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</si>
  <si>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</si>
  <si>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</si>
  <si>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</si>
  <si>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</si>
  <si>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</si>
  <si>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</si>
  <si>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</si>
  <si>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</si>
  <si>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</si>
  <si>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</si>
  <si>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</si>
  <si>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</si>
  <si>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</si>
  <si>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</si>
  <si>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</si>
  <si>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</si>
  <si>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</si>
  <si>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</si>
  <si>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</si>
  <si>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</si>
  <si>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</si>
  <si>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</si>
  <si>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</si>
  <si>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</si>
  <si>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</si>
  <si>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</si>
  <si>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</si>
  <si>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</si>
  <si>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</si>
  <si>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</si>
  <si>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</si>
  <si>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</si>
  <si>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</si>
  <si>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</si>
  <si>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</si>
  <si>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</si>
  <si>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</si>
  <si>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</si>
  <si>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</si>
  <si>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</si>
  <si>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</si>
  <si>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</si>
  <si>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</si>
  <si>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</si>
  <si>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</si>
  <si>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</si>
  <si>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</si>
  <si>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</si>
  <si>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</si>
  <si>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</si>
  <si>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</si>
  <si>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</si>
  <si>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</si>
  <si>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</si>
  <si>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</si>
  <si>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</si>
  <si>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</si>
  <si>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</si>
  <si>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</si>
  <si>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</si>
  <si>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</si>
  <si>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</si>
  <si>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</si>
  <si>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</si>
  <si>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</si>
  <si>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</si>
  <si>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</si>
  <si>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</si>
  <si>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</si>
  <si>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</si>
  <si>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</si>
  <si>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</si>
  <si>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</si>
  <si>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</si>
  <si>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</si>
  <si>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</si>
  <si>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</si>
  <si>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</si>
  <si>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</si>
  <si>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</si>
  <si>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</si>
  <si>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</si>
  <si>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</si>
  <si>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</si>
  <si>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</si>
  <si>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</si>
  <si>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</si>
  <si>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</si>
  <si>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</si>
  <si>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</si>
  <si>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</si>
  <si>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</si>
  <si>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</si>
  <si>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</si>
  <si>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</si>
  <si>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</si>
  <si>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</si>
  <si>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</si>
  <si>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</si>
  <si>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</si>
  <si>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</si>
  <si>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</si>
  <si>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</si>
  <si>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</si>
  <si>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</si>
  <si>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</si>
  <si>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</si>
  <si>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</si>
  <si>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</si>
  <si>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</si>
  <si>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</si>
  <si>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</si>
  <si>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</si>
  <si>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</si>
  <si>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</si>
  <si>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</si>
  <si>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</si>
  <si>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</si>
  <si>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</si>
  <si>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</si>
  <si>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</si>
  <si>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</si>
  <si>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</si>
  <si>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</si>
  <si>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</si>
  <si>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</si>
  <si>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</si>
  <si>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</si>
  <si>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</si>
  <si>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</si>
  <si>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</si>
  <si>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</si>
  <si>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</si>
  <si>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</si>
  <si>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</si>
  <si>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</si>
  <si>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</si>
  <si>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</si>
  <si>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</si>
  <si>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</si>
  <si>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</si>
  <si>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</si>
  <si>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</si>
  <si>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</si>
  <si>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</si>
  <si>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</si>
  <si>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</si>
  <si>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</si>
  <si>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</si>
  <si>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</si>
  <si>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</si>
  <si>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</si>
  <si>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</si>
  <si>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</si>
  <si>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</si>
  <si>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</si>
  <si>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</si>
  <si>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</si>
  <si>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</si>
  <si>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</si>
  <si>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</si>
  <si>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</si>
  <si>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</si>
  <si>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</si>
  <si>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</si>
  <si>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</si>
  <si>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</si>
  <si>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</si>
  <si>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</si>
  <si>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</si>
  <si>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</si>
  <si>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</si>
  <si>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</si>
  <si>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</si>
  <si>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</si>
  <si>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</si>
  <si>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</si>
  <si>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</si>
  <si>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</si>
  <si>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</si>
  <si>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</si>
  <si>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</si>
  <si>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</si>
  <si>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</si>
  <si>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</si>
  <si>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</si>
  <si>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</si>
  <si>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</si>
  <si>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</si>
  <si>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</si>
  <si>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</si>
  <si>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</si>
  <si>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</si>
  <si>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</si>
  <si>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</si>
  <si>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</si>
  <si>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</si>
  <si>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</si>
  <si>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</si>
  <si>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</si>
  <si>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</si>
  <si>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</si>
  <si>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</si>
  <si>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</si>
  <si>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</si>
  <si>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</si>
  <si>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</si>
  <si>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</si>
  <si>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</si>
  <si>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</si>
  <si>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</si>
  <si>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</si>
  <si>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</si>
  <si>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</si>
  <si>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</si>
  <si>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</si>
  <si>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</si>
  <si>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</si>
  <si>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</si>
  <si>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</si>
  <si>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</si>
  <si>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</si>
  <si>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</si>
  <si>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</si>
  <si>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</si>
  <si>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</si>
  <si>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</si>
  <si>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</si>
  <si>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</si>
  <si>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</si>
  <si>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</si>
  <si>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</si>
  <si>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</si>
  <si>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</si>
  <si>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</si>
  <si>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</si>
  <si>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</si>
  <si>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</si>
  <si>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</si>
  <si>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</si>
  <si>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</si>
  <si>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</si>
  <si>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</si>
  <si>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</si>
  <si>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</si>
  <si>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</si>
  <si>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</si>
  <si>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</si>
  <si>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</si>
  <si>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</si>
  <si>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</si>
  <si>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</si>
  <si>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</si>
  <si>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</si>
  <si>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</si>
  <si>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</si>
  <si>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</si>
  <si>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</si>
  <si>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</si>
  <si>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</si>
  <si>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</si>
  <si>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</si>
  <si>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</si>
  <si>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</si>
  <si>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</si>
  <si>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</si>
  <si>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</si>
  <si>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</si>
  <si>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</si>
  <si>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</si>
  <si>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</si>
  <si>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</si>
  <si>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</si>
  <si>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</si>
  <si>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</si>
  <si>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</si>
  <si>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</si>
  <si>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</si>
  <si>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</si>
  <si>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</si>
  <si>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</si>
  <si>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</si>
  <si>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</si>
  <si>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</si>
  <si>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</si>
  <si>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</si>
  <si>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</si>
  <si>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</si>
  <si>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</si>
  <si>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</si>
  <si>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</si>
  <si>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</si>
  <si>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</si>
  <si>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</si>
  <si>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</si>
  <si>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</si>
  <si>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</si>
  <si>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</si>
  <si>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</si>
  <si>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</si>
  <si>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</si>
  <si>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</si>
  <si>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</si>
  <si>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</si>
  <si>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</si>
  <si>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</si>
  <si>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</si>
  <si>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</si>
  <si>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</si>
  <si>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</si>
  <si>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</si>
  <si>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</si>
  <si>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</si>
  <si>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</si>
  <si>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</si>
  <si>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</si>
  <si>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</si>
  <si>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</si>
  <si>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</si>
  <si>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</si>
  <si>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</si>
  <si>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</si>
  <si>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</si>
  <si>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</si>
  <si>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</si>
  <si>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</si>
  <si>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</si>
  <si>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</si>
  <si>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</si>
  <si>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</si>
  <si>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</si>
  <si>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</si>
  <si>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</si>
  <si>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</si>
  <si>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</si>
  <si>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</si>
  <si>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</si>
  <si>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</si>
  <si>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</si>
  <si>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</si>
  <si>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</si>
  <si>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</si>
  <si>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</si>
  <si>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</si>
  <si>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</si>
  <si>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</si>
  <si>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</si>
  <si>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</si>
  <si>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</si>
  <si>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</si>
  <si>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</si>
  <si>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</si>
  <si>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</si>
  <si>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</si>
  <si>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</si>
  <si>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</si>
  <si>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</si>
  <si>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</si>
  <si>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</si>
  <si>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</si>
  <si>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</si>
  <si>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</si>
  <si>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</si>
  <si>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</si>
  <si>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</si>
  <si>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</si>
  <si>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</si>
  <si>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</si>
  <si>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</si>
  <si>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</si>
  <si>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</si>
  <si>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</si>
  <si>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</si>
  <si>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</si>
  <si>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</si>
  <si>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</si>
  <si>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</si>
  <si>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</si>
  <si>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</si>
  <si>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</si>
  <si>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</si>
  <si>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</si>
  <si>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</si>
  <si>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</si>
  <si>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</si>
  <si>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</si>
  <si>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</si>
  <si>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</si>
  <si>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</si>
  <si>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</si>
  <si>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</si>
  <si>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</si>
  <si>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</si>
  <si>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</si>
  <si>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</si>
  <si>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</si>
  <si>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</si>
  <si>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</si>
  <si>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</si>
  <si>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</si>
  <si>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</si>
  <si>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</si>
  <si>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</si>
  <si>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</si>
  <si>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</si>
  <si>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</si>
  <si>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</si>
  <si>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</si>
  <si>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</si>
  <si>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</si>
  <si>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</si>
  <si>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</si>
  <si>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</si>
  <si>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</si>
  <si>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</si>
  <si>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</si>
  <si>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</si>
  <si>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</si>
  <si>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</si>
  <si>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</si>
  <si>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</si>
  <si>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</si>
  <si>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</si>
  <si>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</si>
  <si>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</si>
  <si>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</si>
  <si>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</si>
  <si>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</si>
  <si>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</si>
  <si>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</si>
  <si>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</si>
  <si>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</si>
  <si>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</si>
  <si>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</si>
  <si>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</si>
  <si>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</si>
  <si>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</si>
  <si>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</si>
  <si>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</si>
  <si>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</si>
  <si>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</si>
  <si>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</si>
  <si>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</si>
  <si>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</si>
  <si>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</si>
  <si>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</si>
  <si>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</si>
  <si>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</si>
  <si>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</si>
  <si>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</si>
  <si>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</si>
  <si>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</si>
  <si>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</si>
  <si>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</si>
  <si>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</si>
  <si>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</si>
  <si>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</si>
  <si>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</si>
  <si>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</si>
  <si>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</si>
  <si>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</si>
  <si>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</si>
  <si>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</si>
  <si>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</si>
  <si>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</si>
  <si>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</si>
  <si>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</si>
  <si>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</si>
  <si>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</si>
  <si>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</si>
  <si>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</si>
  <si>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</si>
  <si>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</si>
  <si>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</si>
  <si>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</si>
  <si>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</si>
  <si>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</si>
  <si>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</si>
  <si>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</si>
  <si>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</si>
  <si>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</si>
  <si>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</si>
  <si>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</si>
  <si>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</si>
  <si>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</si>
  <si>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</si>
  <si>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</si>
  <si>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</si>
  <si>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</si>
  <si>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</si>
  <si>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</si>
  <si>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</si>
  <si>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</si>
  <si>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</si>
  <si>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</si>
  <si>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</si>
  <si>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</si>
  <si>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</si>
  <si>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</si>
  <si>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</si>
  <si>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</si>
  <si>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</si>
  <si>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</si>
  <si>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</si>
  <si>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</si>
  <si>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</si>
  <si>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</si>
  <si>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</si>
  <si>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</si>
  <si>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</si>
  <si>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</si>
  <si>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</si>
  <si>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</si>
  <si>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</si>
  <si>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</si>
  <si>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</si>
  <si>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</si>
  <si>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</si>
  <si>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</si>
  <si>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</si>
  <si>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</si>
  <si>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</si>
  <si>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</si>
  <si>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</si>
  <si>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</si>
  <si>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</si>
  <si>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</si>
  <si>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</si>
  <si>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</si>
  <si>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</si>
  <si>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</si>
  <si>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</si>
  <si>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</si>
  <si>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</si>
  <si>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</si>
  <si>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</si>
  <si>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</si>
  <si>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</si>
  <si>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</si>
  <si>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</si>
  <si>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</si>
  <si>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</si>
  <si>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</si>
  <si>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</si>
  <si>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</si>
  <si>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</si>
  <si>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</si>
  <si>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</si>
  <si>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</si>
  <si>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</si>
  <si>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</si>
  <si>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</si>
  <si>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</si>
  <si>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</si>
  <si>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</si>
  <si>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</si>
  <si>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</si>
  <si>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</si>
  <si>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</si>
  <si>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</si>
  <si>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</si>
  <si>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</si>
  <si>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</si>
  <si>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</si>
  <si>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</si>
  <si>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</si>
  <si>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</si>
  <si>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</si>
  <si>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</si>
  <si>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</si>
  <si>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</si>
  <si>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</si>
  <si>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</si>
  <si>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</si>
  <si>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</si>
  <si>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</si>
  <si>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</si>
  <si>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</si>
  <si>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</si>
  <si>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</si>
  <si>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</si>
  <si>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</si>
  <si>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</si>
  <si>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</si>
  <si>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</si>
  <si>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</si>
  <si>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</si>
  <si>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</si>
  <si>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</si>
  <si>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</si>
  <si>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</si>
  <si>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</si>
  <si>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</si>
  <si>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</si>
  <si>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</si>
  <si>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</si>
  <si>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</si>
  <si>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</si>
  <si>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</si>
  <si>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</si>
  <si>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</si>
  <si>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</si>
  <si>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</si>
  <si>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</si>
  <si>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</si>
  <si>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</si>
  <si>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</si>
  <si>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</si>
  <si>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</si>
  <si>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</si>
  <si>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</si>
  <si>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</si>
  <si>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</si>
  <si>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</si>
  <si>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</si>
  <si>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</si>
  <si>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</si>
  <si>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</si>
  <si>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</si>
  <si>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</si>
  <si>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</si>
  <si>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</si>
  <si>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</si>
  <si>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</si>
  <si>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</si>
  <si>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</si>
  <si>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</si>
  <si>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</si>
  <si>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</si>
  <si>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</si>
  <si>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</si>
  <si>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</si>
  <si>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</si>
  <si>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</si>
  <si>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</si>
  <si>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</si>
  <si>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</si>
  <si>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</si>
  <si>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</si>
  <si>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</si>
  <si>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</si>
  <si>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</si>
  <si>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</si>
  <si>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</si>
  <si>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</si>
  <si>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</si>
  <si>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</si>
  <si>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</si>
  <si>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</si>
  <si>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</si>
  <si>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</si>
  <si>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</si>
  <si>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</si>
  <si>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</si>
  <si>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</si>
  <si>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</si>
  <si>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</si>
  <si>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</si>
  <si>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</si>
  <si>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</si>
  <si>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</si>
  <si>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</si>
  <si>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</si>
  <si>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</si>
  <si>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</si>
  <si>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</si>
  <si>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</si>
  <si>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</si>
  <si>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</si>
  <si>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</si>
  <si>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</si>
  <si>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</si>
  <si>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</si>
  <si>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</si>
  <si>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</si>
  <si>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</si>
  <si>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</si>
  <si>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</si>
  <si>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</si>
  <si>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</si>
  <si>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</si>
  <si>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</si>
  <si>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</si>
  <si>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</si>
  <si>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</si>
  <si>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</si>
  <si>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</si>
  <si>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</si>
  <si>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</si>
  <si>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</si>
  <si>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</si>
  <si>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</si>
  <si>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</si>
  <si>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</si>
  <si>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</si>
  <si>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</si>
  <si>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</si>
  <si>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</si>
  <si>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</si>
  <si>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</si>
  <si>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</si>
  <si>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</si>
  <si>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</si>
  <si>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</si>
  <si>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</si>
  <si>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</si>
  <si>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</si>
  <si>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</si>
  <si>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</si>
  <si>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</si>
  <si>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</si>
  <si>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</si>
  <si>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</si>
  <si>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</si>
  <si>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</si>
  <si>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</si>
  <si>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</si>
  <si>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</si>
  <si>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</si>
  <si>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</si>
  <si>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</si>
  <si>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</si>
  <si>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</si>
  <si>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</si>
  <si>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</si>
  <si>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</si>
  <si>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</si>
  <si>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</si>
  <si>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</si>
  <si>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</si>
  <si>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</si>
  <si>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</si>
  <si>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</si>
  <si>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</si>
  <si>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</si>
  <si>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</si>
  <si>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</si>
  <si>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</si>
  <si>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</si>
  <si>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</si>
  <si>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</si>
  <si>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</si>
  <si>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</si>
  <si>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</si>
  <si>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</si>
  <si>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</si>
  <si>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</si>
  <si>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</si>
  <si>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</si>
  <si>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</si>
  <si>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</si>
  <si>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</si>
  <si>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</si>
  <si>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</si>
  <si>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</si>
  <si>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</si>
  <si>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</si>
  <si>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</si>
  <si>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</si>
  <si>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</si>
  <si>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</si>
  <si>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</si>
  <si>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</si>
  <si>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</si>
  <si>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</si>
  <si>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</si>
  <si>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</si>
  <si>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</si>
  <si>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</si>
  <si>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</si>
  <si>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</si>
  <si>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</si>
  <si>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</si>
  <si>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</si>
  <si>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</si>
  <si>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</si>
  <si>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</si>
  <si>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</si>
  <si>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</si>
  <si>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</si>
  <si>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</si>
  <si>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</si>
  <si>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</si>
  <si>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</si>
  <si>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</si>
  <si>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</si>
  <si>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</si>
  <si>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</si>
  <si>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</si>
  <si>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</si>
  <si>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</si>
  <si>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</si>
  <si>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</si>
  <si>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</si>
  <si>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</si>
  <si>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</si>
  <si>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</si>
  <si>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</si>
  <si>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</si>
  <si>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</si>
  <si>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</si>
  <si>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</si>
  <si>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</si>
  <si>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</si>
  <si>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</si>
  <si>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</si>
  <si>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</si>
  <si>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</si>
  <si>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</si>
  <si>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</si>
  <si>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</si>
  <si>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</si>
  <si>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</si>
  <si>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</si>
  <si>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</si>
  <si>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</si>
  <si>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</si>
  <si>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</si>
  <si>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</si>
  <si>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</si>
  <si>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</si>
  <si>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</si>
  <si>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</si>
  <si>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</si>
  <si>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</si>
  <si>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</si>
  <si>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</si>
  <si>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</si>
  <si>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</si>
  <si>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</si>
  <si>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</si>
  <si>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</si>
  <si>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</si>
  <si>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</si>
  <si>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</si>
  <si>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</si>
  <si>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</si>
  <si>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</si>
  <si>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</si>
  <si>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</si>
  <si>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</si>
  <si>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</si>
  <si>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</si>
  <si>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</si>
  <si>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</si>
  <si>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</si>
  <si>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</si>
  <si>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</si>
  <si>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</si>
  <si>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</si>
  <si>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</si>
  <si>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</si>
  <si>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</si>
  <si>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</si>
  <si>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</si>
  <si>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</si>
  <si>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</si>
  <si>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</si>
  <si>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</si>
  <si>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</si>
  <si>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</si>
  <si>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</si>
  <si>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</si>
  <si>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</si>
  <si>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</si>
  <si>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</si>
  <si>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</si>
  <si>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</si>
  <si>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</si>
  <si>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</si>
  <si>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</si>
  <si>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</si>
  <si>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</si>
  <si>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</si>
  <si>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</si>
  <si>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</si>
  <si>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</si>
  <si>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</si>
  <si>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</si>
  <si>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</si>
  <si>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</si>
  <si>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</si>
  <si>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</si>
  <si>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</si>
  <si>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</si>
  <si>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</si>
  <si>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</si>
  <si>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</si>
  <si>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</si>
  <si>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</si>
  <si>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</si>
  <si>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</si>
  <si>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</si>
  <si>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</si>
  <si>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</si>
  <si>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</si>
  <si>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</si>
  <si>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</si>
  <si>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</si>
  <si>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</si>
  <si>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</si>
  <si>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</si>
  <si>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</si>
  <si>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</si>
  <si>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</si>
  <si>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</si>
  <si>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</si>
  <si>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</si>
  <si>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</si>
  <si>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</si>
  <si>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</si>
  <si>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</si>
  <si>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</si>
  <si>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</si>
  <si>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</si>
  <si>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</si>
  <si>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</si>
  <si>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</si>
  <si>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</si>
  <si>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</si>
  <si>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</si>
  <si>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</si>
  <si>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</si>
  <si>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</si>
  <si>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</si>
  <si>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</si>
  <si>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</si>
  <si>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</si>
  <si>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</si>
  <si>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</si>
  <si>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</si>
  <si>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</si>
  <si>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</si>
  <si>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</si>
  <si>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</si>
  <si>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</si>
  <si>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</si>
  <si>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</si>
  <si>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</si>
  <si>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</si>
  <si>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</si>
  <si>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</si>
  <si>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</si>
  <si>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</si>
  <si>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</si>
  <si>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</si>
  <si>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</si>
  <si>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</si>
  <si>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</si>
  <si>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</si>
  <si>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</si>
  <si>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</si>
  <si>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</si>
  <si>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</si>
  <si>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</si>
  <si>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</si>
  <si>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</si>
  <si>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</si>
  <si>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</si>
  <si>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</si>
  <si>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</si>
  <si>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</si>
  <si>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</si>
  <si>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</si>
  <si>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</si>
  <si>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</si>
  <si>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</si>
  <si>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</si>
  <si>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</si>
  <si>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</si>
  <si>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</si>
  <si>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</si>
  <si>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</si>
  <si>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</si>
  <si>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</si>
  <si>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</si>
  <si>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</si>
  <si>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</si>
  <si>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</si>
  <si>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</si>
  <si>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</si>
  <si>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</si>
  <si>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</si>
  <si>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</si>
  <si>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</si>
  <si>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</si>
  <si>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</si>
  <si>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</si>
  <si>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</si>
  <si>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</si>
  <si>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</si>
  <si>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</si>
  <si>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</si>
  <si>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</si>
  <si>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</si>
  <si>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</si>
  <si>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</si>
  <si>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</si>
  <si>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</si>
  <si>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</si>
  <si>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</si>
  <si>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</si>
  <si>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</si>
  <si>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</si>
  <si>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</si>
  <si>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</si>
  <si>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</si>
  <si>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</si>
  <si>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</si>
  <si>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</si>
  <si>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</si>
  <si>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</si>
  <si>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</si>
  <si>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</si>
  <si>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</si>
  <si>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</si>
  <si>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</si>
  <si>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</si>
  <si>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</si>
  <si>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</si>
  <si>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</si>
  <si>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</si>
  <si>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</si>
  <si>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</si>
  <si>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</si>
  <si>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</si>
  <si>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</si>
  <si>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</si>
  <si>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</si>
  <si>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</si>
  <si>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</si>
  <si>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</si>
  <si>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</si>
  <si>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</si>
  <si>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</si>
  <si>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</si>
  <si>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</si>
  <si>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</si>
  <si>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</si>
  <si>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</si>
  <si>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</si>
  <si>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</si>
  <si>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</si>
  <si>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</si>
  <si>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</si>
  <si>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</si>
  <si>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</si>
  <si>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</si>
  <si>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</si>
  <si>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</si>
  <si>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</si>
  <si>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</si>
  <si>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</si>
  <si>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</si>
  <si>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</si>
  <si>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</si>
  <si>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</si>
  <si>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</si>
  <si>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</si>
  <si>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</si>
  <si>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</si>
  <si>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</si>
  <si>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</si>
  <si>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</si>
  <si>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</si>
  <si>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</si>
  <si>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</si>
  <si>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</si>
  <si>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</si>
  <si>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</si>
  <si>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</si>
  <si>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</si>
  <si>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</si>
  <si>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</si>
  <si>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</si>
  <si>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</si>
  <si>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</si>
  <si>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</si>
  <si>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</si>
  <si>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</si>
  <si>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</si>
  <si>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</si>
  <si>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</si>
  <si>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</si>
  <si>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</si>
  <si>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</si>
  <si>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</si>
  <si>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</si>
  <si>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</si>
  <si>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</si>
  <si>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</si>
  <si>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</si>
  <si>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</si>
  <si>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</si>
  <si>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</si>
  <si>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</si>
  <si>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</si>
  <si>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</si>
  <si>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</si>
  <si>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</si>
  <si>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</si>
  <si>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</si>
  <si>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</si>
  <si>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</si>
  <si>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</si>
  <si>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</si>
  <si>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</si>
  <si>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</si>
  <si>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</si>
  <si>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</si>
  <si>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</si>
  <si>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</si>
  <si>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</si>
  <si>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</si>
  <si>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</si>
  <si>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</si>
  <si>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</si>
  <si>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</si>
  <si>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</si>
  <si>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</si>
  <si>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</si>
  <si>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</si>
  <si>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</si>
  <si>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</si>
  <si>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</si>
  <si>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</si>
  <si>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</si>
  <si>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</si>
  <si>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</si>
  <si>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</si>
  <si>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</si>
  <si>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</si>
  <si>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</si>
  <si>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</si>
  <si>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</si>
  <si>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</si>
  <si>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</si>
  <si>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</si>
  <si>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</si>
  <si>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</si>
  <si>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</si>
  <si>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</si>
  <si>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</si>
  <si>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</si>
  <si>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</si>
  <si>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</si>
  <si>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</si>
  <si>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</si>
  <si>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</si>
  <si>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</si>
  <si>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</si>
  <si>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</si>
  <si>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</si>
  <si>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</si>
  <si>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</si>
  <si>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</si>
  <si>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</si>
  <si>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</si>
  <si>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</si>
  <si>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</si>
  <si>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</si>
  <si>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</si>
  <si>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</si>
  <si>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</si>
  <si>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</si>
  <si>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</si>
  <si>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</si>
  <si>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</si>
  <si>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</si>
  <si>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</si>
  <si>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</si>
  <si>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</si>
  <si>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</si>
  <si>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</si>
  <si>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</si>
  <si>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</si>
  <si>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</si>
  <si>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</si>
  <si>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</si>
  <si>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</si>
  <si>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</si>
  <si>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</si>
  <si>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</si>
  <si>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</si>
  <si>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</si>
  <si>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</si>
  <si>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</si>
  <si>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</si>
  <si>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</si>
  <si>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</si>
  <si>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</si>
  <si>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</si>
  <si>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</si>
  <si>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</si>
  <si>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</si>
  <si>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</si>
  <si>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</si>
  <si>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</si>
  <si>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</si>
  <si>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</si>
  <si>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</si>
  <si>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</si>
  <si>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</si>
  <si>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</si>
  <si>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</si>
  <si>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</si>
  <si>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</si>
  <si>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</si>
  <si>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</si>
  <si>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</si>
  <si>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</si>
  <si>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</si>
  <si>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</si>
  <si>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</si>
  <si>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</si>
  <si>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</si>
  <si>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</si>
  <si>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</si>
  <si>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</si>
  <si>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</si>
  <si>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</si>
  <si>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</si>
  <si>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</si>
  <si>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</si>
  <si>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</si>
  <si>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</si>
  <si>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</si>
  <si>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</si>
  <si>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</si>
  <si>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</si>
  <si>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</si>
  <si>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</si>
  <si>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</si>
  <si>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</si>
  <si>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</si>
  <si>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</si>
  <si>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</si>
  <si>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</si>
  <si>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</si>
  <si>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</si>
  <si>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</si>
  <si>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</si>
  <si>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</si>
  <si>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</si>
  <si>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</si>
  <si>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</si>
  <si>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</si>
  <si>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</si>
  <si>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</si>
  <si>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</si>
  <si>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</si>
  <si>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</si>
  <si>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</si>
  <si>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</si>
  <si>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</si>
  <si>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</si>
  <si>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</si>
  <si>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</si>
  <si>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</si>
  <si>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</si>
  <si>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</si>
  <si>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</si>
  <si>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</si>
  <si>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</si>
  <si>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</si>
  <si>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</si>
  <si>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</si>
  <si>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</si>
  <si>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</si>
  <si>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</si>
  <si>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</si>
  <si>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</si>
  <si>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</si>
  <si>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</si>
  <si>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</si>
  <si>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</si>
  <si>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</si>
  <si>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</si>
  <si>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</si>
  <si>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</si>
  <si>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</si>
  <si>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</si>
  <si>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</si>
  <si>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</si>
  <si>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</si>
  <si>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</si>
  <si>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</si>
  <si>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</si>
  <si>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</si>
  <si>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</si>
  <si>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</si>
  <si>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</si>
  <si>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</si>
  <si>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</si>
  <si>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</si>
  <si>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</si>
  <si>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</si>
  <si>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</si>
  <si>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</si>
  <si>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</si>
  <si>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</si>
  <si>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</si>
  <si>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</si>
  <si>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</si>
  <si>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</si>
  <si>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</si>
  <si>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</si>
  <si>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</si>
  <si>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</si>
  <si>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</si>
  <si>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</si>
  <si>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</si>
  <si>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</si>
  <si>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</si>
  <si>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</si>
  <si>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</si>
  <si>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</si>
  <si>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</si>
  <si>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</si>
  <si>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</si>
  <si>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</si>
  <si>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</si>
  <si>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</si>
  <si>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</si>
  <si>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</si>
  <si>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</si>
  <si>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</si>
  <si>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</si>
  <si>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</si>
  <si>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</si>
  <si>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</si>
  <si>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</si>
  <si>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</si>
  <si>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</si>
  <si>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</si>
  <si>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</si>
  <si>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</si>
  <si>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</si>
  <si>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</si>
  <si>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</si>
  <si>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</si>
  <si>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</si>
  <si>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</si>
  <si>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</si>
  <si>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</si>
  <si>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</si>
  <si>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</si>
  <si>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</si>
  <si>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</si>
  <si>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</si>
  <si>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</si>
  <si>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</si>
  <si>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</si>
  <si>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</si>
  <si>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</si>
  <si>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</si>
  <si>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</si>
  <si>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</si>
  <si>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</si>
  <si>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</si>
  <si>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</si>
  <si>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</si>
  <si>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</si>
  <si>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</si>
  <si>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</si>
  <si>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</si>
  <si>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</si>
  <si>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</si>
  <si>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</si>
  <si>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</si>
  <si>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</si>
  <si>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</si>
  <si>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</si>
  <si>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</si>
  <si>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</si>
  <si>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</si>
  <si>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</si>
  <si>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</si>
  <si>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</si>
  <si>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</si>
  <si>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</si>
  <si>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</si>
  <si>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</si>
  <si>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</si>
  <si>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</si>
  <si>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</si>
  <si>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</si>
  <si>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</si>
  <si>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</si>
  <si>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</si>
  <si>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</si>
  <si>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</si>
  <si>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</si>
  <si>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</si>
  <si>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</si>
  <si>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</si>
  <si>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</si>
  <si>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</si>
  <si>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</si>
  <si>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</si>
  <si>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</si>
  <si>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</si>
  <si>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</si>
  <si>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</si>
  <si>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</si>
  <si>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</si>
  <si>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</si>
  <si>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</si>
  <si>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</si>
  <si>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</si>
  <si>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</si>
  <si>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</si>
  <si>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</si>
  <si>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</si>
  <si>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</si>
  <si>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</si>
  <si>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</si>
  <si>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</si>
  <si>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</si>
  <si>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</si>
  <si>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</si>
  <si>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</si>
  <si>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</si>
  <si>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</si>
  <si>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</si>
  <si>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</si>
  <si>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</si>
  <si>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</si>
  <si>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</si>
  <si>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</si>
  <si>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</si>
  <si>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</si>
  <si>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</si>
  <si>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</si>
  <si>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</si>
  <si>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</si>
  <si>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</si>
  <si>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</si>
  <si>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</si>
  <si>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</si>
  <si>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</si>
  <si>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</si>
  <si>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</si>
  <si>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</si>
  <si>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</si>
  <si>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</si>
  <si>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</si>
  <si>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</si>
  <si>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</si>
  <si>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</si>
  <si>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</si>
  <si>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</si>
  <si>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</si>
  <si>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</si>
  <si>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</si>
  <si>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</si>
  <si>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</si>
  <si>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</si>
  <si>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</si>
  <si>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</si>
  <si>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</si>
  <si>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</si>
  <si>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</si>
  <si>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</si>
  <si>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</si>
  <si>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</si>
  <si>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</si>
  <si>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</si>
  <si>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</si>
  <si>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</si>
  <si>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</si>
  <si>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</si>
  <si>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</si>
  <si>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</si>
  <si>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</si>
  <si>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</si>
  <si>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</si>
  <si>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</si>
  <si>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</si>
  <si>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</si>
  <si>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</si>
  <si>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</si>
  <si>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</si>
  <si>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</si>
  <si>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</si>
  <si>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</si>
  <si>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</si>
  <si>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</si>
  <si>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</si>
  <si>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</si>
  <si>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</si>
  <si>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</si>
  <si>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</si>
  <si>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</si>
  <si>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</si>
  <si>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</si>
  <si>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</si>
  <si>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</si>
  <si>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</si>
  <si>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</si>
  <si>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</si>
  <si>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</si>
  <si>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</si>
  <si>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</si>
  <si>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</si>
  <si>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</si>
  <si>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</si>
  <si>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</si>
  <si>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</si>
  <si>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</si>
  <si>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</si>
  <si>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</si>
  <si>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</si>
  <si>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</si>
  <si>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</si>
  <si>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</si>
  <si>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</si>
  <si>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</si>
  <si>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</si>
  <si>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</si>
  <si>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</si>
  <si>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</si>
  <si>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</si>
  <si>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</si>
  <si>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</si>
  <si>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</si>
  <si>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</si>
  <si>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</si>
  <si>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</si>
  <si>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</si>
  <si>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</si>
  <si>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</si>
  <si>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</si>
  <si>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</si>
  <si>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</si>
  <si>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</si>
  <si>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</si>
  <si>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</si>
  <si>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</si>
  <si>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</si>
  <si>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</si>
  <si>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</si>
  <si>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</si>
  <si>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</si>
  <si>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</si>
  <si>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</si>
  <si>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</si>
  <si>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</si>
  <si>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</si>
  <si>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</si>
  <si>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</si>
  <si>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</si>
  <si>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</si>
  <si>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</si>
  <si>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</si>
  <si>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</si>
  <si>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</si>
  <si>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</si>
  <si>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</si>
  <si>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</si>
  <si>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</si>
  <si>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</si>
  <si>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</si>
  <si>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</si>
  <si>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</si>
  <si>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</si>
  <si>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</si>
  <si>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</si>
  <si>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</si>
  <si>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</si>
  <si>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</si>
  <si>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</si>
  <si>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</si>
  <si>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</si>
  <si>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</si>
  <si>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</si>
  <si>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</si>
  <si>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</si>
  <si>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</si>
  <si>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</si>
  <si>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</si>
  <si>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</si>
  <si>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</si>
  <si>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</si>
  <si>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</si>
  <si>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</si>
  <si>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</si>
  <si>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</si>
  <si>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</si>
  <si>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</si>
  <si>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</si>
  <si>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</si>
  <si>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</si>
  <si>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</si>
  <si>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</si>
  <si>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</si>
  <si>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</si>
  <si>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</si>
  <si>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</si>
  <si>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</si>
  <si>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</si>
  <si>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</si>
  <si>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</si>
  <si>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</si>
  <si>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</si>
  <si>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</si>
  <si>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</si>
  <si>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</si>
  <si>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</si>
  <si>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</si>
  <si>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</si>
  <si>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</si>
  <si>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</si>
  <si>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</si>
  <si>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</si>
  <si>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</si>
  <si>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</si>
  <si>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</si>
  <si>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</si>
  <si>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</si>
  <si>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</si>
  <si>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</si>
  <si>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</si>
  <si>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</si>
  <si>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</si>
  <si>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</si>
  <si>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</si>
  <si>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</si>
  <si>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</si>
  <si>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</si>
  <si>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</si>
  <si>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</si>
  <si>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</si>
  <si>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</si>
  <si>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</si>
  <si>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</si>
  <si>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</si>
  <si>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</si>
  <si>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</si>
  <si>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</si>
  <si>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</si>
  <si>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</si>
  <si>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</si>
  <si>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</si>
  <si>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</si>
  <si>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</si>
  <si>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</si>
  <si>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</si>
  <si>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</si>
  <si>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</si>
  <si>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</si>
  <si>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</si>
  <si>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</si>
  <si>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</si>
  <si>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</si>
  <si>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</si>
  <si>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</si>
  <si>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</si>
  <si>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</si>
  <si>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</si>
  <si>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</si>
  <si>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</si>
  <si>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</si>
  <si>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</si>
  <si>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</si>
  <si>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</si>
  <si>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</si>
  <si>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</si>
  <si>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</si>
  <si>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</si>
  <si>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</si>
  <si>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</si>
  <si>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</si>
  <si>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</si>
  <si>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</si>
  <si>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</si>
  <si>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</si>
  <si>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</si>
  <si>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</si>
  <si>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</si>
  <si>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</si>
  <si>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</si>
  <si>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</si>
  <si>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</si>
  <si>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</si>
  <si>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</si>
  <si>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</si>
  <si>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</si>
  <si>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</si>
  <si>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</si>
  <si>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</si>
  <si>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</si>
  <si>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</si>
  <si>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</si>
  <si>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</si>
  <si>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</si>
  <si>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</si>
  <si>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</si>
  <si>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</si>
  <si>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</si>
  <si>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</si>
  <si>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</si>
  <si>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</si>
  <si>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</si>
  <si>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</si>
  <si>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</si>
  <si>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</si>
  <si>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</si>
  <si>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</si>
  <si>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</si>
  <si>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</si>
  <si>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</si>
  <si>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</si>
  <si>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</si>
  <si>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</si>
  <si>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</si>
  <si>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</si>
  <si>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</si>
  <si>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</si>
  <si>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</si>
  <si>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</si>
  <si>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</si>
  <si>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</si>
  <si>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</si>
  <si>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</si>
  <si>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</si>
  <si>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</si>
  <si>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</si>
  <si>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</si>
  <si>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</si>
  <si>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</si>
  <si>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</si>
  <si>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</si>
  <si>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</si>
  <si>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</si>
  <si>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</si>
  <si>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</si>
  <si>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</si>
  <si>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</si>
  <si>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</si>
  <si>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</si>
  <si>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</si>
  <si>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</si>
  <si>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</si>
  <si>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</si>
  <si>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</si>
  <si>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</si>
  <si>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</si>
  <si>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</si>
  <si>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</si>
  <si>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</si>
  <si>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</si>
  <si>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</si>
  <si>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</si>
  <si>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</si>
  <si>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</si>
  <si>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</si>
  <si>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</si>
  <si>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</si>
  <si>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</si>
  <si>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</si>
  <si>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</si>
  <si>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</si>
  <si>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</si>
  <si>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</si>
  <si>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</si>
  <si>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</si>
  <si>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</si>
  <si>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</si>
  <si>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</si>
  <si>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</si>
  <si>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</si>
  <si>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</si>
  <si>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</si>
  <si>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</si>
  <si>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</si>
  <si>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</si>
  <si>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</si>
  <si>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</si>
  <si>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</si>
  <si>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</si>
  <si>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</si>
  <si>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</si>
  <si>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</si>
  <si>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</si>
  <si>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</si>
  <si>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</si>
  <si>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</si>
  <si>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</si>
  <si>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</si>
  <si>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</si>
  <si>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</si>
  <si>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</si>
  <si>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</si>
  <si>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</si>
  <si>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</si>
  <si>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</si>
  <si>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</si>
  <si>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</si>
  <si>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</si>
  <si>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</si>
  <si>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</si>
  <si>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</si>
  <si>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</si>
  <si>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</si>
  <si>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</si>
  <si>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</si>
  <si>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</si>
  <si>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</si>
  <si>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</si>
  <si>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</si>
  <si>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</si>
  <si>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</si>
  <si>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</si>
  <si>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</si>
  <si>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</si>
  <si>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</si>
  <si>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</si>
  <si>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</si>
  <si>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</si>
  <si>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</si>
  <si>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</si>
  <si>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</si>
  <si>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</si>
  <si>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</si>
  <si>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</si>
  <si>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</si>
  <si>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</si>
  <si>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</si>
  <si>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</si>
  <si>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</si>
  <si>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</si>
  <si>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</si>
  <si>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</si>
  <si>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</si>
  <si>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</si>
  <si>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</si>
  <si>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</si>
  <si>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</si>
  <si>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</si>
  <si>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</si>
  <si>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</si>
  <si>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</si>
  <si>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</si>
  <si>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</si>
  <si>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</si>
  <si>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</si>
  <si>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</si>
  <si>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</si>
  <si>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</si>
  <si>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</si>
  <si>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</si>
  <si>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</si>
  <si>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</si>
  <si>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</si>
  <si>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</si>
  <si>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</si>
  <si>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</si>
  <si>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</si>
  <si>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</si>
  <si>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</si>
  <si>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</si>
  <si>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</si>
  <si>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</si>
  <si>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</si>
  <si>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</si>
  <si>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</si>
  <si>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</si>
  <si>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</si>
  <si>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</si>
  <si>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</si>
  <si>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</si>
  <si>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</si>
  <si>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</si>
  <si>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</si>
  <si>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</si>
  <si>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</si>
  <si>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</si>
  <si>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</si>
  <si>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</si>
  <si>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</si>
  <si>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</si>
  <si>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</si>
  <si>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</si>
  <si>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</si>
  <si>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</si>
  <si>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</si>
  <si>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</si>
  <si>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</si>
  <si>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</si>
  <si>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</si>
  <si>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</si>
  <si>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</si>
  <si>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</si>
  <si>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</si>
  <si>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</si>
  <si>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</si>
  <si>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</si>
  <si>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</si>
  <si>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</si>
  <si>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</si>
  <si>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</si>
  <si>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</si>
  <si>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</si>
  <si>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</si>
  <si>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</si>
  <si>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</si>
  <si>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</si>
  <si>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</si>
  <si>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</si>
  <si>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</si>
  <si>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</si>
  <si>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</si>
  <si>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</si>
  <si>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</si>
  <si>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</si>
  <si>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</si>
  <si>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</si>
  <si>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</si>
  <si>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</si>
  <si>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</si>
  <si>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</si>
  <si>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</si>
  <si>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</si>
  <si>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</si>
  <si>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</si>
  <si>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</si>
  <si>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</si>
  <si>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</si>
  <si>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</si>
  <si>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</si>
  <si>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</si>
  <si>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</si>
  <si>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</si>
  <si>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</si>
  <si>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</si>
  <si>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</si>
  <si>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</si>
  <si>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</si>
  <si>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</si>
  <si>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</si>
  <si>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</si>
  <si>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</si>
  <si>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</si>
  <si>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</si>
  <si>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</si>
  <si>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</si>
  <si>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</si>
  <si>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</si>
  <si>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</si>
  <si>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</si>
  <si>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</si>
  <si>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</si>
  <si>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</si>
  <si>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</si>
  <si>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</si>
  <si>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</si>
  <si>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</si>
  <si>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</si>
  <si>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</si>
  <si>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</si>
  <si>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</si>
  <si>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</si>
  <si>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</si>
  <si>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</si>
  <si>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</si>
  <si>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</si>
  <si>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</si>
  <si>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</si>
  <si>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</si>
  <si>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</si>
  <si>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</si>
  <si>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</si>
  <si>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</si>
  <si>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</si>
  <si>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</si>
  <si>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</si>
  <si>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</si>
  <si>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</si>
  <si>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</si>
  <si>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</si>
  <si>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</si>
  <si>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</si>
  <si>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</si>
  <si>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</si>
  <si>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</si>
  <si>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</si>
  <si>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</si>
  <si>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</si>
  <si>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</si>
  <si>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</si>
  <si>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</si>
  <si>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</si>
  <si>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</si>
  <si>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</si>
  <si>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</si>
  <si>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</si>
  <si>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</si>
  <si>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</si>
  <si>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</si>
  <si>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</si>
  <si>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</si>
  <si>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</si>
  <si>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</si>
  <si>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</si>
  <si>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</si>
  <si>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</si>
  <si>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</si>
  <si>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</si>
  <si>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</si>
  <si>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</si>
  <si>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</si>
  <si>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</si>
  <si>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</si>
  <si>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</si>
  <si>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</si>
  <si>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</si>
  <si>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</si>
  <si>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</si>
  <si>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</si>
  <si>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</si>
  <si>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</si>
  <si>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</si>
  <si>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</si>
  <si>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</si>
  <si>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</si>
  <si>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</si>
  <si>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</si>
  <si>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</si>
  <si>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</si>
  <si>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</si>
  <si>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</si>
  <si>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</si>
  <si>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</si>
  <si>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</si>
  <si>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</si>
  <si>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</si>
  <si>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</si>
  <si>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</si>
  <si>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</si>
  <si>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</si>
  <si>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</si>
  <si>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</si>
  <si>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</si>
  <si>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</si>
  <si>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</si>
  <si>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</si>
  <si>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</si>
  <si>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</si>
  <si>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</si>
  <si>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</si>
  <si>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</si>
  <si>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</si>
  <si>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</si>
  <si>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</si>
  <si>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</si>
  <si>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</si>
  <si>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</si>
  <si>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</si>
  <si>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</si>
  <si>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</si>
  <si>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</si>
  <si>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</si>
  <si>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</si>
  <si>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</si>
  <si>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</si>
  <si>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</si>
  <si>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</si>
  <si>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</si>
  <si>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</si>
  <si>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</si>
  <si>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</si>
  <si>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</si>
  <si>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</si>
  <si>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</si>
  <si>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</si>
  <si>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</si>
  <si>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</si>
  <si>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</si>
  <si>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</si>
  <si>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</si>
  <si>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</si>
  <si>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</si>
  <si>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</si>
  <si>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</si>
  <si>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</si>
  <si>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</si>
  <si>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</si>
  <si>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</si>
  <si>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</si>
  <si>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</si>
  <si>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</si>
  <si>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</si>
  <si>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</si>
  <si>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</si>
  <si>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</si>
  <si>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</si>
  <si>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</si>
  <si>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</si>
  <si>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</si>
  <si>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</si>
  <si>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</si>
  <si>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</si>
  <si>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</si>
  <si>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</si>
  <si>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</si>
  <si>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</si>
  <si>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</si>
  <si>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</si>
  <si>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</si>
  <si>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</si>
  <si>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</si>
  <si>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</si>
  <si>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</si>
  <si>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</si>
  <si>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</si>
  <si>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</si>
  <si>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</si>
  <si>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</si>
  <si>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</si>
  <si>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</si>
  <si>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</si>
  <si>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</si>
  <si>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</si>
  <si>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</si>
  <si>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</si>
  <si>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</si>
  <si>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</si>
  <si>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</si>
  <si>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</si>
  <si>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</si>
  <si>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</si>
  <si>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</si>
  <si>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</si>
  <si>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</si>
  <si>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</si>
  <si>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</si>
  <si>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</si>
  <si>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</si>
  <si>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</si>
  <si>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</si>
  <si>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</si>
  <si>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</si>
  <si>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</si>
  <si>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</si>
  <si>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</si>
  <si>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</si>
  <si>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</si>
  <si>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</si>
  <si>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</si>
  <si>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</si>
  <si>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</si>
  <si>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</si>
  <si>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</si>
  <si>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</si>
  <si>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</si>
  <si>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</si>
  <si>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</si>
  <si>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</si>
  <si>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</si>
  <si>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</si>
  <si>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</si>
  <si>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</si>
  <si>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</si>
  <si>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</si>
  <si>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</si>
  <si>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</si>
  <si>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</si>
  <si>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</si>
  <si>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</si>
  <si>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</si>
  <si>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</si>
  <si>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</si>
  <si>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</si>
  <si>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</si>
  <si>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</si>
  <si>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</si>
  <si>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</si>
  <si>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</si>
  <si>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</si>
  <si>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</si>
  <si>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</si>
  <si>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</si>
  <si>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</si>
  <si>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</si>
  <si>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</si>
  <si>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</si>
  <si>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</si>
  <si>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</si>
  <si>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</si>
  <si>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</si>
  <si>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</si>
  <si>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</si>
  <si>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</si>
  <si>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</si>
  <si>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</si>
  <si>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</si>
  <si>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</si>
  <si>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</si>
  <si>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</si>
  <si>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</si>
  <si>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</si>
  <si>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</si>
  <si>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</si>
  <si>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</si>
  <si>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</si>
  <si>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</si>
  <si>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</si>
  <si>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</si>
  <si>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</si>
  <si>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</si>
  <si>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</si>
  <si>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</si>
  <si>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</si>
  <si>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</si>
  <si>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</si>
  <si>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</si>
  <si>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</si>
  <si>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</si>
  <si>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</si>
  <si>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</si>
  <si>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</si>
  <si>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</si>
  <si>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</si>
  <si>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</si>
  <si>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</si>
  <si>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</si>
  <si>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</si>
  <si>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</si>
  <si>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</si>
  <si>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</si>
  <si>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</si>
  <si>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</si>
  <si>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</si>
  <si>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</si>
  <si>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</si>
  <si>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</si>
  <si>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</si>
  <si>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</si>
  <si>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</si>
  <si>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</si>
  <si>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</si>
  <si>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</si>
  <si>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</si>
  <si>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</si>
  <si>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</si>
  <si>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</si>
  <si>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</si>
  <si>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</si>
  <si>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</si>
  <si>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</si>
  <si>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</si>
  <si>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</si>
  <si>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</si>
  <si>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</si>
  <si>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</si>
  <si>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</si>
  <si>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</si>
  <si>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</si>
  <si>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</si>
  <si>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</si>
  <si>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</si>
  <si>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</si>
  <si>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</si>
  <si>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</si>
  <si>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</si>
  <si>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</si>
  <si>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</si>
  <si>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</si>
  <si>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</si>
  <si>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</si>
  <si>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</si>
  <si>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</si>
  <si>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</si>
  <si>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</si>
  <si>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</si>
  <si>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</si>
  <si>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</si>
  <si>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</si>
  <si>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</si>
  <si>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</si>
  <si>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</si>
  <si>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</si>
  <si>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</si>
  <si>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</si>
  <si>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</si>
  <si>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</si>
  <si>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</si>
  <si>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</si>
  <si>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</si>
  <si>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</si>
  <si>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</si>
  <si>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</si>
  <si>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</si>
  <si>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</si>
  <si>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</si>
  <si>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</si>
  <si>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</si>
  <si>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</si>
  <si>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</si>
  <si>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</si>
  <si>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</si>
  <si>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</si>
  <si>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</si>
  <si>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</si>
  <si>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</si>
  <si>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</si>
  <si>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</si>
  <si>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</si>
  <si>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</si>
  <si>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</si>
  <si>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</si>
  <si>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</si>
  <si>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</si>
  <si>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</si>
  <si>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</si>
  <si>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</si>
  <si>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</si>
  <si>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</si>
  <si>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</si>
  <si>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</si>
  <si>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</si>
  <si>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</si>
  <si>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</si>
  <si>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</si>
  <si>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</si>
  <si>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</si>
  <si>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</si>
  <si>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</si>
  <si>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</si>
  <si>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</si>
  <si>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</si>
  <si>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</si>
  <si>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</si>
  <si>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</si>
  <si>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</si>
  <si>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</si>
  <si>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</si>
  <si>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</si>
  <si>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</si>
  <si>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</si>
  <si>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</si>
  <si>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</si>
  <si>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</si>
  <si>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</si>
  <si>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</si>
  <si>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</si>
  <si>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</si>
  <si>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</si>
  <si>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</si>
  <si>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</si>
  <si>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</si>
  <si>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</si>
  <si>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</si>
  <si>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</si>
  <si>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</si>
  <si>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</si>
  <si>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</si>
  <si>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</si>
  <si>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</si>
  <si>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</si>
  <si>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</si>
  <si>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</si>
  <si>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</si>
  <si>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</si>
  <si>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</si>
  <si>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</si>
  <si>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</si>
  <si>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</si>
  <si>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</si>
  <si>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</si>
  <si>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</si>
  <si>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</si>
  <si>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</si>
  <si>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</si>
  <si>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</si>
  <si>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</si>
  <si>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</si>
  <si>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</si>
  <si>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</si>
  <si>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</si>
  <si>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</si>
  <si>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</si>
  <si>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</si>
  <si>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</si>
  <si>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</si>
  <si>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</si>
  <si>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</si>
  <si>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</si>
  <si>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</si>
  <si>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</si>
  <si>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</si>
  <si>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</si>
  <si>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</si>
  <si>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</si>
  <si>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</si>
  <si>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</si>
  <si>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</si>
  <si>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</si>
  <si>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</si>
  <si>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</si>
  <si>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</si>
  <si>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</si>
  <si>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</si>
  <si>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</si>
  <si>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</si>
  <si>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</si>
  <si>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</si>
  <si>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</si>
  <si>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</si>
  <si>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</si>
  <si>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</si>
  <si>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</si>
  <si>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</si>
  <si>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</si>
  <si>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</si>
  <si>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</si>
  <si>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</si>
  <si>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</si>
  <si>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</si>
  <si>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</si>
  <si>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</si>
  <si>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</si>
  <si>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</si>
  <si>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</si>
  <si>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</si>
  <si>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</si>
  <si>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</si>
  <si>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</si>
  <si>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</si>
  <si>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</si>
  <si>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</si>
  <si>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</si>
  <si>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</si>
  <si>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</si>
  <si>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</si>
  <si>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</si>
  <si>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</si>
  <si>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</si>
  <si>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</si>
  <si>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</si>
  <si>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</si>
  <si>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</si>
  <si>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</si>
  <si>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</si>
  <si>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</si>
  <si>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</si>
  <si>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</si>
  <si>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</si>
  <si>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</si>
  <si>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</si>
  <si>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</si>
  <si>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</si>
  <si>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</si>
  <si>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</si>
  <si>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</si>
  <si>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</si>
  <si>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</si>
  <si>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</si>
  <si>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</si>
  <si>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</si>
  <si>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</si>
  <si>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</si>
  <si>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</si>
  <si>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</si>
  <si>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</si>
  <si>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</si>
  <si>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</si>
  <si>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</si>
  <si>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</si>
  <si>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</si>
  <si>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</si>
  <si>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</si>
  <si>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</si>
  <si>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</si>
  <si>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</si>
  <si>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</si>
  <si>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</si>
  <si>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</si>
  <si>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</si>
  <si>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</si>
  <si>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</si>
  <si>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</si>
  <si>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</si>
  <si>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</si>
  <si>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</si>
  <si>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</si>
  <si>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</si>
  <si>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</si>
  <si>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</si>
  <si>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</si>
  <si>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</si>
  <si>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</si>
  <si>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</si>
  <si>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</si>
  <si>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</si>
  <si>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</si>
  <si>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</si>
  <si>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</si>
  <si>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</si>
  <si>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</si>
  <si>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</si>
  <si>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</si>
  <si>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</si>
  <si>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</si>
  <si>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</si>
  <si>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</si>
  <si>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</si>
  <si>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</si>
  <si>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</si>
  <si>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</si>
  <si>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</si>
  <si>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</si>
  <si>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</si>
  <si>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</si>
  <si>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</si>
  <si>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</si>
  <si>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</si>
  <si>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</si>
  <si>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</si>
  <si>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</si>
  <si>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</si>
  <si>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</si>
  <si>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</si>
  <si>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</si>
  <si>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</si>
  <si>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</si>
  <si>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</si>
  <si>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</si>
  <si>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</si>
  <si>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</si>
  <si>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</si>
  <si>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</si>
  <si>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</si>
  <si>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</si>
  <si>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</si>
  <si>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</si>
  <si>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</si>
  <si>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</si>
  <si>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</si>
  <si>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</si>
  <si>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</si>
  <si>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</si>
  <si>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</si>
  <si>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</si>
  <si>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</si>
  <si>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</si>
  <si>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</si>
  <si>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</si>
  <si>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</si>
  <si>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</si>
  <si>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</si>
  <si>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</si>
  <si>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</si>
  <si>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</si>
  <si>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</si>
  <si>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</si>
  <si>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</si>
  <si>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</si>
  <si>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</si>
  <si>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</si>
  <si>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</si>
  <si>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</si>
  <si>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</si>
  <si>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</si>
  <si>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</si>
  <si>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</si>
  <si>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</si>
  <si>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</si>
  <si>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</si>
  <si>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</si>
  <si>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</si>
  <si>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</si>
  <si>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</si>
  <si>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</si>
  <si>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</si>
  <si>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</si>
  <si>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</si>
  <si>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</si>
  <si>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</si>
  <si>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</si>
  <si>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</si>
  <si>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</si>
  <si>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</si>
  <si>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</si>
  <si>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</si>
  <si>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</si>
  <si>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</si>
  <si>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</si>
  <si>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</si>
  <si>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</si>
  <si>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</si>
  <si>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</si>
  <si>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</si>
  <si>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</si>
  <si>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</si>
  <si>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</si>
  <si>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</si>
  <si>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</si>
  <si>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</si>
  <si>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</si>
  <si>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</si>
  <si>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</si>
  <si>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</si>
  <si>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</si>
  <si>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</si>
  <si>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</si>
  <si>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</si>
  <si>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</si>
  <si>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</si>
  <si>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</si>
  <si>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</si>
  <si>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</si>
  <si>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</si>
  <si>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</si>
  <si>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</si>
  <si>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</si>
  <si>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</si>
  <si>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</si>
  <si>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</si>
  <si>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</si>
  <si>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</si>
  <si>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</si>
  <si>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</si>
  <si>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</si>
  <si>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</si>
  <si>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</si>
  <si>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</si>
  <si>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</si>
  <si>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</si>
  <si>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</si>
  <si>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</si>
  <si>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</si>
  <si>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</si>
  <si>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</si>
  <si>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</si>
  <si>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</si>
  <si>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</si>
  <si>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</si>
  <si>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</si>
  <si>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</si>
  <si>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</si>
  <si>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</si>
  <si>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</si>
  <si>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</si>
  <si>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</si>
  <si>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</si>
  <si>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</si>
  <si>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</si>
  <si>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</si>
  <si>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</si>
  <si>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</si>
  <si>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</si>
  <si>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</si>
  <si>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</si>
  <si>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</si>
  <si>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</si>
  <si>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</si>
  <si>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</si>
  <si>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</si>
  <si>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</si>
  <si>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</si>
  <si>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</si>
  <si>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</si>
  <si>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</si>
  <si>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</si>
  <si>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</si>
  <si>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</si>
  <si>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</si>
  <si>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</si>
  <si>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</si>
  <si>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</si>
  <si>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</si>
  <si>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</si>
  <si>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</si>
  <si>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</si>
  <si>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</si>
  <si>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</si>
  <si>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</si>
  <si>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</si>
  <si>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</si>
  <si>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</si>
  <si>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</si>
  <si>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</si>
  <si>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</si>
  <si>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</si>
  <si>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</si>
  <si>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</si>
  <si>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</si>
  <si>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</si>
  <si>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</si>
  <si>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</si>
  <si>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</si>
  <si>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</si>
  <si>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</si>
  <si>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</si>
  <si>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</si>
  <si>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</si>
  <si>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</si>
  <si>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</si>
  <si>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</si>
  <si>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</si>
  <si>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</si>
  <si>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</si>
  <si>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</si>
  <si>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</si>
  <si>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</si>
  <si>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</si>
  <si>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</si>
  <si>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</si>
  <si>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</si>
  <si>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</si>
  <si>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</si>
  <si>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</si>
  <si>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</si>
  <si>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</si>
  <si>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</si>
  <si>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</si>
  <si>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</si>
  <si>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</si>
  <si>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</si>
  <si>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</si>
  <si>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</si>
  <si>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</si>
  <si>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</si>
  <si>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</si>
  <si>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</si>
  <si>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</si>
  <si>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</si>
  <si>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</si>
  <si>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</si>
  <si>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</si>
  <si>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</si>
  <si>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</si>
  <si>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</si>
  <si>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</si>
  <si>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</si>
  <si>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</si>
  <si>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</si>
  <si>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</si>
  <si>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</si>
  <si>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</si>
  <si>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</si>
  <si>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</si>
  <si>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</si>
  <si>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</si>
  <si>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</si>
  <si>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</si>
  <si>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</si>
  <si>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</si>
  <si>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</si>
  <si>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</si>
  <si>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</si>
  <si>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</si>
  <si>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</si>
  <si>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</si>
  <si>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</si>
  <si>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</si>
  <si>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</si>
  <si>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</si>
  <si>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</si>
  <si>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</si>
  <si>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</si>
  <si>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</si>
  <si>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</si>
  <si>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</si>
  <si>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</si>
  <si>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</si>
  <si>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</si>
  <si>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</si>
  <si>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</si>
  <si>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</si>
  <si>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</si>
  <si>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</si>
  <si>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</si>
  <si>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</si>
  <si>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</si>
  <si>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</si>
  <si>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</si>
  <si>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</si>
  <si>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</si>
  <si>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</si>
  <si>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</si>
  <si>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</si>
  <si>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</si>
  <si>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</si>
  <si>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</si>
  <si>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</si>
  <si>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</si>
  <si>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</si>
  <si>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</si>
  <si>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</si>
  <si>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</si>
  <si>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</si>
  <si>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</si>
  <si>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</si>
  <si>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</si>
  <si>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</si>
  <si>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</si>
  <si>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</si>
  <si>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</si>
  <si>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</si>
  <si>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</si>
  <si>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</si>
  <si>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</si>
  <si>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</si>
  <si>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</si>
  <si>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</si>
  <si>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</si>
  <si>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</si>
  <si>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</si>
  <si>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</si>
  <si>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</si>
  <si>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</si>
  <si>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</si>
  <si>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</si>
  <si>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</si>
  <si>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</si>
  <si>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</si>
  <si>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</si>
  <si>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</si>
  <si>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</si>
  <si>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</si>
  <si>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</si>
  <si>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</si>
  <si>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</si>
  <si>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</si>
  <si>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</si>
  <si>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</si>
  <si>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</si>
  <si>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</si>
  <si>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</si>
  <si>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</si>
  <si>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</si>
  <si>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</si>
  <si>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</si>
  <si>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</si>
  <si>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</si>
  <si>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</si>
  <si>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</si>
  <si>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</si>
  <si>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</si>
  <si>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</si>
  <si>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</si>
  <si>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</si>
  <si>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</si>
  <si>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</si>
  <si>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</si>
  <si>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</si>
  <si>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</si>
  <si>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</si>
  <si>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</si>
  <si>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</si>
  <si>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</si>
  <si>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</si>
  <si>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</si>
  <si>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</si>
  <si>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</si>
  <si>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</si>
  <si>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</si>
  <si>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</si>
  <si>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</si>
  <si>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</si>
  <si>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</si>
  <si>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</si>
  <si>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</si>
  <si>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</si>
  <si>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</si>
  <si>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</si>
  <si>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</si>
  <si>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</si>
  <si>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</si>
  <si>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</si>
  <si>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</si>
  <si>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</si>
  <si>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</si>
  <si>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</si>
  <si>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</si>
  <si>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</si>
  <si>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</si>
  <si>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</si>
  <si>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</si>
  <si>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</si>
  <si>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</si>
  <si>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</si>
  <si>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</si>
  <si>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</si>
  <si>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</si>
  <si>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</si>
  <si>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</si>
  <si>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</si>
  <si>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</si>
  <si>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</si>
  <si>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</si>
  <si>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</si>
  <si>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</si>
  <si>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</si>
  <si>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</si>
  <si>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</si>
  <si>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</si>
  <si>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</si>
  <si>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</si>
  <si>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</si>
  <si>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</si>
  <si>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</si>
  <si>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</si>
  <si>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</si>
  <si>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</si>
  <si>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</si>
  <si>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</si>
  <si>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</si>
  <si>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</si>
  <si>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</si>
  <si>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</si>
  <si>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</si>
  <si>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</si>
  <si>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</si>
  <si>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</si>
  <si>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</si>
  <si>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</si>
  <si>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</si>
  <si>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</si>
  <si>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</si>
  <si>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</si>
  <si>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</si>
  <si>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</si>
  <si>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</si>
  <si>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</si>
  <si>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</si>
  <si>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</si>
  <si>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</si>
  <si>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</si>
  <si>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</si>
  <si>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</si>
  <si>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</si>
  <si>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</si>
  <si>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</si>
  <si>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</si>
  <si>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</si>
  <si>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</si>
  <si>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</si>
  <si>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</si>
  <si>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</si>
  <si>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</si>
  <si>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</si>
  <si>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</si>
  <si>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</si>
  <si>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</si>
  <si>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</si>
  <si>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</si>
  <si>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</si>
  <si>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</si>
  <si>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</si>
  <si>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</si>
  <si>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</si>
  <si>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</si>
  <si>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</si>
  <si>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</si>
  <si>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</si>
  <si>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</si>
  <si>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</si>
  <si>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</si>
  <si>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</si>
  <si>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</si>
  <si>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</si>
  <si>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</si>
  <si>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</si>
  <si>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</si>
  <si>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</si>
  <si>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</si>
  <si>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</si>
  <si>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</si>
  <si>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</si>
  <si>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</si>
  <si>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</si>
  <si>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</si>
  <si>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</si>
  <si>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</si>
  <si>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</si>
  <si>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</si>
  <si>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</si>
  <si>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</si>
  <si>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</si>
  <si>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</si>
  <si>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</si>
  <si>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</si>
  <si>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</si>
  <si>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</si>
  <si>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</si>
  <si>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</si>
  <si>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</si>
  <si>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</si>
  <si>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</si>
  <si>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</si>
  <si>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</si>
  <si>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</si>
  <si>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</si>
  <si>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</si>
  <si>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</si>
  <si>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</si>
  <si>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</si>
  <si>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</si>
  <si>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</si>
  <si>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</si>
  <si>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</si>
  <si>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</si>
  <si>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</si>
  <si>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</si>
  <si>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</si>
  <si>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</si>
  <si>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</si>
  <si>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</si>
  <si>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</si>
  <si>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</si>
  <si>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</si>
  <si>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</si>
  <si>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</si>
  <si>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</si>
  <si>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</si>
  <si>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</si>
  <si>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</si>
  <si>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</si>
  <si>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</si>
  <si>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</si>
  <si>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</si>
  <si>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</si>
  <si>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</si>
  <si>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</si>
  <si>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</si>
  <si>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</si>
  <si>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</si>
  <si>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</si>
  <si>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</si>
  <si>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</si>
  <si>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</si>
  <si>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</si>
  <si>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</si>
  <si>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</si>
  <si>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</si>
  <si>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</si>
  <si>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</si>
  <si>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</si>
  <si>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</si>
  <si>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</si>
  <si>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</si>
  <si>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</si>
  <si>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</si>
  <si>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</si>
  <si>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</si>
  <si>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</si>
  <si>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</si>
  <si>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</si>
  <si>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</si>
  <si>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</si>
  <si>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</si>
  <si>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</si>
  <si>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</si>
  <si>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</si>
  <si>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</si>
  <si>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</si>
  <si>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</si>
  <si>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</si>
  <si>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</si>
  <si>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</si>
  <si>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</si>
  <si>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</si>
  <si>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</si>
  <si>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</si>
  <si>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</si>
  <si>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</si>
  <si>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</si>
  <si>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</si>
  <si>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</si>
  <si>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</si>
  <si>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</si>
  <si>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</si>
  <si>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</si>
  <si>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</si>
  <si>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</si>
  <si>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</si>
  <si>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</si>
  <si>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</si>
  <si>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</si>
  <si>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</si>
  <si>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</si>
  <si>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</si>
  <si>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</si>
  <si>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</si>
  <si>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</si>
  <si>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</si>
  <si>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</si>
  <si>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</si>
  <si>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</si>
  <si>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</si>
  <si>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</si>
  <si>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</si>
  <si>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</si>
  <si>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</si>
  <si>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</si>
  <si>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</si>
  <si>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</si>
  <si>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</si>
  <si>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</si>
  <si>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</si>
  <si>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</si>
  <si>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</si>
  <si>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</si>
  <si>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</si>
  <si>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</si>
  <si>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</si>
  <si>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</si>
  <si>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</si>
  <si>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</si>
  <si>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</si>
  <si>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</si>
  <si>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</si>
  <si>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</si>
  <si>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</si>
  <si>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</si>
  <si>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</si>
  <si>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</si>
  <si>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</si>
  <si>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</si>
  <si>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</si>
  <si>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</si>
  <si>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</si>
  <si>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</si>
  <si>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</si>
  <si>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</si>
  <si>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</si>
  <si>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</si>
  <si>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</si>
  <si>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</si>
  <si>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</si>
  <si>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</si>
  <si>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</si>
  <si>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</si>
  <si>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</si>
  <si>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</si>
  <si>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</si>
  <si>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</si>
  <si>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</si>
  <si>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</si>
  <si>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</si>
  <si>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</si>
  <si>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</si>
  <si>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</si>
  <si>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</si>
  <si>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</si>
  <si>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</si>
  <si>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</si>
  <si>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</si>
  <si>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</si>
  <si>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</si>
  <si>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</si>
  <si>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</si>
  <si>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</si>
  <si>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</si>
  <si>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</si>
  <si>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</si>
  <si>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</si>
  <si>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</si>
  <si>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</si>
  <si>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</si>
  <si>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</si>
  <si>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</si>
  <si>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</si>
  <si>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</si>
  <si>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</si>
  <si>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</si>
  <si>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</si>
  <si>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</si>
  <si>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</si>
  <si>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</si>
  <si>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</si>
  <si>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</si>
  <si>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</si>
  <si>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</si>
  <si>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</si>
  <si>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</si>
  <si>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</si>
  <si>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</si>
  <si>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</si>
  <si>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</si>
  <si>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</si>
  <si>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</si>
  <si>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</si>
  <si>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</si>
  <si>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</si>
  <si>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</si>
  <si>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</si>
  <si>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</si>
  <si>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</si>
  <si>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</si>
  <si>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</si>
  <si>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</si>
  <si>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</si>
  <si>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</si>
  <si>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</si>
  <si>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</si>
  <si>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</si>
  <si>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</si>
  <si>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</si>
  <si>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</si>
  <si>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</si>
  <si>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</si>
  <si>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</si>
  <si>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</si>
  <si>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</si>
  <si>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</si>
  <si>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</si>
  <si>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</si>
  <si>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</si>
  <si>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</si>
  <si>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</si>
  <si>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</si>
  <si>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</si>
  <si>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</si>
  <si>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</si>
  <si>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</si>
  <si>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</si>
  <si>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</si>
  <si>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</si>
  <si>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</si>
  <si>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</si>
  <si>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</si>
  <si>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</si>
  <si>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</si>
  <si>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</si>
  <si>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</si>
  <si>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</si>
  <si>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</si>
  <si>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</si>
  <si>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</si>
  <si>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</si>
  <si>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</si>
  <si>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</si>
  <si>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</si>
  <si>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</si>
  <si>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</si>
  <si>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</si>
  <si>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</si>
  <si>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</si>
  <si>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</si>
  <si>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</si>
  <si>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</si>
  <si>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</si>
  <si>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</si>
  <si>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</si>
  <si>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</si>
  <si>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</si>
  <si>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</si>
  <si>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</si>
  <si>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</si>
  <si>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</si>
  <si>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</si>
  <si>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</si>
  <si>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</si>
  <si>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</si>
  <si>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</si>
  <si>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</si>
  <si>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</si>
  <si>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</si>
  <si>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</si>
  <si>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</si>
  <si>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</si>
  <si>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</si>
  <si>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</si>
  <si>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</si>
  <si>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</si>
  <si>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</si>
  <si>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</si>
  <si>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</si>
  <si>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</si>
  <si>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</si>
  <si>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</si>
  <si>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</si>
  <si>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</si>
  <si>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</si>
  <si>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</si>
  <si>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</si>
  <si>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</si>
  <si>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</si>
  <si>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</si>
  <si>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</si>
  <si>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</si>
  <si>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</si>
  <si>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</si>
  <si>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</si>
  <si>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</si>
  <si>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</si>
  <si>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</si>
  <si>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</si>
  <si>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</si>
  <si>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</si>
  <si>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</si>
  <si>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</si>
  <si>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</si>
  <si>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</si>
  <si>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</si>
  <si>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</si>
  <si>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</si>
  <si>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</si>
  <si>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</si>
  <si>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</si>
  <si>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</si>
  <si>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</si>
  <si>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</si>
  <si>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</si>
  <si>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</si>
  <si>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</si>
  <si>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</si>
  <si>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</si>
  <si>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</si>
  <si>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</si>
  <si>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</si>
  <si>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</si>
  <si>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</si>
  <si>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</si>
  <si>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</si>
  <si>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</si>
  <si>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</si>
  <si>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</si>
  <si>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</si>
  <si>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</si>
  <si>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</si>
  <si>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</si>
  <si>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</si>
  <si>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</si>
  <si>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</si>
  <si>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</si>
  <si>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</si>
  <si>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</si>
  <si>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</si>
  <si>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</si>
  <si>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</si>
  <si>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</si>
  <si>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</si>
  <si>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</si>
  <si>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</si>
  <si>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</si>
  <si>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</si>
  <si>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</si>
  <si>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</si>
  <si>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</si>
  <si>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</si>
  <si>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</si>
  <si>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</si>
  <si>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</si>
  <si>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</si>
  <si>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</si>
  <si>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</si>
  <si>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</si>
  <si>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</si>
  <si>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</si>
  <si>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</si>
  <si>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</si>
  <si>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</si>
  <si>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</si>
  <si>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</si>
  <si>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</si>
  <si>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</si>
  <si>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</si>
  <si>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</si>
  <si>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</si>
  <si>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</si>
  <si>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</si>
  <si>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</si>
  <si>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</si>
  <si>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</si>
  <si>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</si>
  <si>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</si>
  <si>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</si>
  <si>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</si>
  <si>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</si>
  <si>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</si>
  <si>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</si>
  <si>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</si>
  <si>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</si>
  <si>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</si>
  <si>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</si>
  <si>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</si>
  <si>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</si>
  <si>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</si>
  <si>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</si>
  <si>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</si>
  <si>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</si>
  <si>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</si>
  <si>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</si>
  <si>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</si>
  <si>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</si>
  <si>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</si>
  <si>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</si>
  <si>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</si>
  <si>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</si>
  <si>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</si>
  <si>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</si>
  <si>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</si>
  <si>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</si>
  <si>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</si>
  <si>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</si>
  <si>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</si>
  <si>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</si>
  <si>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</si>
  <si>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</si>
  <si>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</si>
  <si>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</si>
  <si>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</si>
  <si>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</si>
  <si>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</si>
  <si>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</si>
  <si>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</si>
  <si>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</si>
  <si>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</si>
  <si>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</si>
  <si>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</si>
  <si>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</si>
  <si>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</si>
  <si>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</si>
  <si>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</si>
  <si>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</si>
  <si>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</si>
  <si>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</si>
  <si>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</si>
  <si>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</si>
  <si>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</si>
  <si>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</si>
  <si>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</si>
  <si>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</si>
  <si>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</si>
  <si>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</si>
  <si>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</si>
  <si>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</si>
  <si>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</si>
  <si>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</si>
  <si>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</si>
  <si>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</si>
  <si>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</si>
  <si>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</si>
  <si>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</si>
  <si>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</si>
  <si>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</si>
  <si>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</si>
  <si>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</si>
  <si>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</si>
  <si>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</si>
  <si>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</si>
  <si>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</si>
  <si>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</si>
  <si>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</si>
  <si>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</si>
  <si>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</si>
  <si>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</si>
  <si>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</si>
  <si>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</si>
  <si>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</si>
  <si>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</si>
  <si>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</si>
  <si>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</si>
  <si>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</si>
  <si>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</si>
  <si>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</si>
  <si>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</si>
  <si>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</si>
  <si>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</si>
  <si>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</si>
  <si>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</si>
  <si>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</si>
  <si>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</si>
  <si>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</si>
  <si>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</si>
  <si>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</si>
  <si>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</si>
  <si>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</si>
  <si>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</si>
  <si>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</si>
  <si>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</si>
  <si>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</si>
  <si>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</si>
  <si>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</si>
  <si>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</si>
  <si>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</si>
  <si>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</si>
  <si>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</si>
  <si>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</si>
  <si>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</si>
  <si>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</si>
  <si>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</si>
  <si>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</si>
  <si>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</si>
  <si>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</si>
  <si>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</si>
  <si>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</si>
  <si>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</si>
  <si>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</si>
  <si>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</si>
  <si>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</si>
  <si>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</si>
  <si>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</si>
  <si>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</si>
  <si>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</si>
  <si>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</si>
  <si>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</si>
  <si>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</si>
  <si>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</si>
  <si>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</si>
  <si>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</si>
  <si>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</si>
  <si>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</si>
  <si>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</si>
  <si>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</si>
  <si>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</si>
  <si>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</si>
  <si>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</si>
  <si>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</si>
  <si>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</si>
  <si>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</si>
  <si>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</si>
  <si>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</si>
  <si>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</si>
  <si>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</si>
  <si>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</si>
  <si>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</si>
  <si>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</si>
  <si>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</si>
  <si>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</si>
  <si>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</si>
  <si>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</si>
  <si>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</si>
  <si>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</si>
  <si>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</si>
  <si>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</si>
  <si>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</si>
  <si>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</si>
  <si>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</si>
  <si>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</si>
  <si>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</si>
  <si>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</si>
  <si>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</si>
  <si>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</si>
  <si>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</si>
  <si>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</si>
  <si>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</si>
  <si>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</si>
  <si>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</si>
  <si>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</si>
  <si>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</si>
  <si>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</si>
  <si>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</si>
  <si>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</si>
  <si>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</si>
  <si>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</si>
  <si>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</si>
  <si>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</si>
  <si>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</si>
  <si>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</si>
  <si>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</si>
  <si>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</si>
  <si>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</si>
  <si>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</si>
  <si>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</si>
  <si>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</si>
  <si>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</si>
  <si>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</si>
  <si>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</si>
  <si>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</si>
  <si>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</si>
  <si>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</si>
  <si>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</si>
  <si>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</si>
  <si>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</si>
  <si>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</si>
  <si>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</si>
  <si>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</si>
  <si>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</si>
  <si>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</si>
  <si>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</si>
  <si>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</si>
  <si>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</si>
  <si>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</si>
  <si>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</si>
  <si>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</si>
  <si>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</si>
  <si>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</si>
  <si>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</si>
  <si>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</si>
  <si>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</si>
  <si>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</si>
  <si>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</si>
  <si>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</si>
  <si>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</si>
  <si>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</si>
  <si>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</si>
  <si>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</si>
  <si>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</si>
  <si>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</si>
  <si>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</si>
  <si>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</si>
  <si>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</si>
  <si>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</si>
  <si>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</si>
  <si>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</si>
  <si>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</si>
  <si>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</si>
  <si>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</si>
  <si>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</si>
  <si>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</si>
  <si>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</si>
  <si>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</si>
  <si>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</si>
  <si>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</si>
  <si>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</si>
  <si>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</si>
  <si>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</si>
  <si>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</si>
  <si>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</si>
  <si>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</si>
  <si>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</si>
  <si>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</si>
  <si>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</si>
  <si>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</si>
  <si>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</si>
  <si>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</si>
  <si>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</si>
  <si>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</si>
  <si>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</si>
  <si>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</si>
  <si>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</si>
  <si>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</si>
  <si>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</si>
  <si>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</si>
  <si>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</si>
  <si>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</si>
  <si>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</si>
  <si>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</si>
  <si>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</si>
  <si>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</si>
  <si>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</si>
  <si>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</si>
  <si>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</si>
  <si>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</si>
  <si>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</si>
  <si>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</si>
  <si>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</si>
  <si>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</si>
  <si>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</si>
  <si>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</si>
  <si>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</si>
  <si>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</si>
  <si>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</si>
  <si>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</si>
  <si>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</si>
  <si>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</si>
  <si>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</si>
  <si>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</si>
  <si>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</si>
  <si>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</si>
  <si>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</si>
  <si>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</si>
  <si>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</si>
  <si>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</si>
  <si>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</si>
  <si>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</si>
  <si>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</si>
  <si>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</si>
  <si>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</si>
  <si>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</si>
  <si>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</si>
  <si>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</si>
  <si>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</si>
  <si>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</si>
  <si>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</si>
  <si>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</si>
  <si>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</si>
  <si>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</si>
  <si>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</si>
  <si>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</si>
  <si>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</si>
  <si>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</si>
  <si>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</si>
  <si>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</si>
  <si>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</si>
  <si>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</si>
  <si>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</si>
  <si>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</si>
  <si>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</si>
  <si>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</si>
  <si>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</si>
  <si>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</si>
  <si>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</si>
  <si>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</si>
  <si>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</si>
  <si>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</si>
  <si>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</si>
  <si>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</si>
  <si>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</si>
  <si>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</si>
  <si>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</si>
  <si>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</si>
  <si>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</si>
  <si>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</si>
  <si>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</si>
  <si>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</si>
  <si>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</si>
  <si>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</si>
  <si>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</si>
  <si>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</si>
  <si>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</si>
  <si>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</si>
  <si>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</si>
  <si>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</si>
  <si>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</si>
  <si>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</si>
  <si>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</si>
  <si>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</si>
  <si>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</si>
  <si>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</si>
  <si>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</si>
  <si>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</si>
  <si>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</si>
  <si>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</si>
  <si>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</si>
  <si>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</si>
  <si>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</si>
  <si>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</si>
  <si>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</si>
  <si>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</si>
  <si>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</si>
  <si>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</si>
  <si>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</si>
  <si>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</si>
  <si>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</si>
  <si>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</si>
  <si>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</si>
  <si>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</si>
  <si>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</si>
  <si>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</si>
  <si>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</si>
  <si>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</si>
  <si>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</si>
  <si>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</si>
  <si>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</si>
  <si>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</si>
  <si>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</si>
  <si>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</si>
  <si>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</si>
  <si>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</si>
  <si>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</si>
  <si>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</si>
  <si>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</si>
  <si>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</si>
  <si>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</si>
  <si>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</si>
  <si>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</si>
  <si>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</si>
  <si>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</si>
  <si>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</si>
  <si>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</si>
  <si>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</si>
  <si>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</si>
  <si>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</si>
  <si>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</si>
  <si>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</si>
  <si>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</si>
  <si>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</si>
  <si>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</si>
  <si>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</si>
  <si>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</si>
  <si>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</si>
  <si>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</si>
  <si>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</si>
  <si>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</si>
  <si>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</si>
  <si>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</si>
  <si>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</si>
  <si>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</si>
  <si>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</si>
  <si>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</si>
  <si>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</si>
  <si>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</si>
  <si>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</si>
  <si>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</si>
  <si>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</si>
  <si>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</si>
  <si>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</si>
  <si>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</si>
  <si>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</si>
  <si>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</si>
  <si>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</si>
  <si>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</si>
  <si>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</si>
  <si>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</si>
  <si>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</si>
  <si>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</si>
  <si>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</si>
  <si>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</si>
  <si>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</si>
  <si>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</si>
  <si>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</si>
  <si>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</si>
  <si>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</si>
  <si>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</si>
  <si>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</si>
  <si>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</si>
  <si>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</si>
  <si>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</si>
  <si>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</si>
  <si>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</si>
  <si>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</si>
  <si>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</si>
  <si>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</si>
  <si>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</si>
  <si>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</si>
  <si>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</si>
  <si>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</si>
  <si>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</si>
  <si>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</si>
  <si>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</si>
  <si>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</si>
  <si>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</si>
  <si>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</si>
  <si>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</si>
  <si>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</si>
  <si>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</si>
  <si>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</si>
  <si>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</si>
  <si>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</si>
  <si>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</si>
  <si>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</si>
  <si>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</si>
  <si>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</si>
  <si>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</si>
  <si>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</si>
  <si>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</si>
  <si>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</si>
  <si>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</si>
  <si>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</si>
  <si>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</si>
  <si>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</si>
  <si>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</si>
  <si>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</si>
  <si>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</si>
  <si>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</si>
  <si>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</si>
  <si>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</si>
  <si>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</si>
  <si>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</si>
  <si>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</si>
  <si>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</si>
  <si>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</si>
  <si>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</si>
  <si>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</si>
  <si>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</si>
  <si>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</si>
  <si>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</si>
  <si>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</si>
  <si>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</si>
  <si>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</si>
  <si>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</si>
  <si>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</si>
  <si>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</si>
  <si>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</si>
  <si>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</si>
  <si>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</si>
  <si>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</si>
  <si>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</si>
  <si>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</si>
  <si>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</si>
  <si>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</si>
  <si>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</si>
  <si>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</si>
  <si>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</si>
  <si>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</si>
  <si>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</si>
  <si>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</si>
  <si>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</si>
  <si>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</si>
  <si>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</si>
  <si>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</si>
  <si>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</si>
  <si>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</si>
  <si>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</si>
  <si>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</si>
  <si>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</si>
  <si>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</si>
  <si>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</si>
  <si>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</si>
  <si>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</si>
  <si>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</si>
  <si>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</si>
  <si>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</si>
  <si>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</si>
  <si>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</si>
  <si>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</si>
  <si>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</si>
  <si>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</si>
  <si>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</si>
  <si>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</si>
  <si>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</si>
  <si>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</si>
  <si>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</si>
  <si>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</si>
  <si>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</si>
  <si>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</si>
  <si>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</si>
  <si>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</si>
  <si>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</si>
  <si>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</si>
  <si>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</si>
  <si>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</si>
  <si>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</si>
  <si>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</si>
  <si>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</si>
  <si>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</si>
  <si>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</si>
  <si>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</si>
  <si>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</si>
  <si>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</si>
  <si>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</si>
  <si>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</si>
  <si>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</si>
  <si>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</si>
  <si>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</si>
  <si>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</si>
  <si>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</si>
  <si>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</si>
  <si>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</si>
  <si>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</si>
  <si>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</si>
  <si>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</si>
  <si>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</si>
  <si>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</si>
  <si>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</si>
  <si>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</si>
  <si>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</si>
  <si>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</si>
  <si>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</si>
  <si>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</si>
  <si>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</si>
  <si>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</si>
  <si>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</si>
  <si>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</si>
  <si>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</si>
  <si>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</si>
  <si>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</si>
  <si>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</si>
  <si>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</si>
  <si>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</si>
  <si>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</si>
  <si>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</si>
  <si>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</si>
  <si>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</si>
  <si>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</si>
  <si>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</si>
  <si>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</si>
  <si>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</si>
  <si>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</si>
  <si>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</si>
  <si>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</si>
  <si>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</si>
  <si>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</si>
  <si>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</si>
  <si>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</si>
  <si>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</si>
  <si>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</si>
  <si>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</si>
  <si>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</si>
  <si>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</si>
  <si>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</si>
  <si>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</si>
  <si>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</si>
  <si>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</si>
  <si>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</si>
  <si>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</si>
  <si>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</si>
  <si>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</si>
  <si>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</si>
  <si>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</si>
  <si>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</si>
  <si>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</si>
  <si>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</si>
  <si>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</si>
  <si>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</si>
  <si>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</si>
  <si>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</si>
  <si>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</si>
  <si>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</si>
  <si>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</si>
  <si>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</si>
  <si>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</si>
  <si>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</si>
  <si>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</si>
  <si>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</si>
  <si>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</si>
  <si>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</si>
  <si>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</si>
  <si>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</si>
  <si>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</si>
  <si>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</si>
  <si>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</si>
  <si>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</si>
  <si>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</si>
  <si>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</si>
  <si>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</si>
  <si>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</si>
  <si>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</si>
  <si>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</si>
  <si>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</si>
  <si>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</si>
  <si>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</si>
  <si>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</si>
  <si>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</si>
  <si>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</si>
  <si>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</si>
  <si>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</si>
  <si>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</si>
  <si>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</si>
  <si>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</si>
  <si>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</si>
  <si>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</si>
  <si>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</si>
  <si>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</si>
  <si>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</si>
  <si>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</si>
  <si>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</si>
  <si>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</si>
  <si>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</si>
  <si>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</si>
  <si>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</si>
  <si>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</si>
  <si>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</si>
  <si>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</si>
  <si>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</si>
  <si>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</si>
  <si>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</si>
  <si>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</si>
  <si>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</si>
  <si>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</si>
  <si>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</si>
  <si>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</si>
  <si>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</si>
  <si>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</si>
  <si>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</si>
  <si>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</si>
  <si>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</si>
  <si>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</si>
  <si>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</si>
  <si>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</si>
  <si>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</si>
  <si>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</si>
  <si>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</si>
  <si>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</si>
  <si>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</si>
  <si>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</si>
  <si>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</si>
  <si>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</si>
  <si>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</si>
  <si>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</si>
  <si>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</si>
  <si>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</si>
  <si>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</si>
  <si>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</si>
  <si>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</si>
  <si>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</si>
  <si>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</si>
  <si>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</si>
  <si>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</si>
  <si>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</si>
  <si>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</si>
  <si>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</si>
  <si>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</si>
  <si>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</si>
  <si>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</si>
  <si>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</si>
  <si>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</si>
  <si>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</si>
  <si>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</si>
  <si>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</si>
  <si>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</si>
  <si>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</si>
  <si>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</si>
  <si>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</si>
  <si>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</si>
  <si>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</si>
  <si>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</si>
  <si>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</si>
  <si>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</si>
  <si>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</si>
  <si>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</si>
  <si>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</si>
  <si>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</si>
  <si>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</si>
  <si>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</si>
  <si>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</si>
  <si>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</si>
  <si>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</si>
  <si>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</si>
  <si>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</si>
  <si>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</si>
  <si>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</si>
  <si>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</si>
  <si>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</si>
  <si>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</si>
  <si>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</si>
  <si>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</si>
  <si>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</si>
  <si>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</si>
  <si>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</si>
  <si>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</si>
  <si>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</si>
  <si>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</si>
  <si>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</si>
  <si>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</si>
  <si>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</si>
  <si>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</si>
  <si>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</si>
  <si>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</si>
  <si>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</si>
  <si>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</si>
  <si>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</si>
  <si>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</si>
  <si>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</si>
  <si>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</si>
  <si>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</si>
  <si>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</si>
  <si>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</si>
  <si>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</si>
  <si>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</si>
  <si>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</si>
  <si>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</si>
  <si>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</si>
  <si>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</si>
  <si>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</si>
  <si>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</si>
  <si>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</si>
  <si>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</si>
  <si>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</si>
  <si>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</si>
  <si>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</si>
  <si>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</si>
  <si>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</si>
  <si>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</si>
  <si>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</si>
  <si>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</si>
  <si>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</si>
  <si>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</si>
  <si>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</si>
  <si>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</si>
  <si>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</si>
  <si>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</si>
  <si>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</si>
  <si>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</si>
  <si>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</si>
  <si>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</si>
  <si>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</si>
  <si>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</si>
  <si>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</si>
  <si>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</si>
  <si>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</si>
  <si>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</si>
  <si>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</si>
  <si>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</si>
  <si>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</si>
  <si>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</si>
  <si>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</si>
  <si>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</si>
  <si>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</si>
  <si>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</si>
  <si>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</si>
  <si>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</si>
  <si>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</si>
  <si>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</si>
  <si>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</si>
  <si>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</si>
  <si>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</si>
  <si>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</si>
  <si>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</si>
  <si>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</si>
  <si>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</si>
  <si>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</si>
  <si>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</si>
  <si>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</si>
  <si>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</si>
  <si>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</si>
  <si>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</si>
  <si>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</si>
  <si>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</si>
  <si>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</si>
  <si>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</si>
  <si>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</si>
  <si>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</si>
  <si>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</si>
  <si>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</si>
  <si>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</si>
  <si>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</si>
  <si>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</si>
  <si>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</si>
  <si>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</si>
  <si>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</si>
  <si>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</si>
  <si>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</si>
  <si>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</si>
  <si>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</si>
  <si>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</si>
  <si>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</si>
  <si>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</si>
  <si>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</si>
  <si>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</si>
  <si>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</si>
  <si>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</si>
  <si>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</si>
  <si>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</si>
  <si>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</si>
  <si>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</si>
  <si>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</si>
  <si>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</si>
  <si>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</si>
  <si>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</si>
  <si>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</si>
  <si>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</si>
  <si>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</si>
  <si>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</si>
  <si>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</si>
  <si>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</si>
  <si>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</si>
  <si>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</si>
  <si>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</si>
  <si>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</si>
  <si>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</si>
  <si>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</si>
  <si>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</si>
  <si>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</si>
  <si>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</si>
  <si>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</si>
  <si>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</si>
  <si>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</si>
  <si>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</si>
  <si>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</si>
  <si>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</si>
  <si>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</si>
  <si>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</si>
  <si>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</si>
  <si>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</si>
  <si>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</si>
  <si>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</si>
  <si>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</si>
  <si>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</si>
  <si>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</si>
  <si>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</si>
  <si>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</si>
  <si>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</si>
  <si>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</si>
  <si>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</si>
  <si>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</si>
  <si>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</si>
  <si>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</si>
  <si>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</si>
  <si>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</si>
  <si>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</si>
  <si>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</si>
  <si>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</si>
  <si>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</si>
  <si>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</si>
  <si>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</si>
  <si>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</si>
  <si>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</si>
  <si>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</si>
  <si>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</si>
  <si>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</si>
  <si>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</si>
  <si>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</si>
  <si>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</si>
  <si>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</si>
  <si>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</si>
  <si>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</si>
  <si>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</si>
  <si>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</si>
  <si>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</si>
  <si>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</si>
  <si>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</si>
  <si>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</si>
  <si>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</si>
  <si>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</si>
  <si>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</si>
  <si>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</si>
  <si>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</si>
  <si>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</si>
  <si>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</si>
  <si>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</si>
  <si>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</si>
  <si>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</si>
  <si>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</si>
  <si>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</si>
  <si>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</si>
  <si>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</si>
  <si>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</si>
  <si>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</si>
  <si>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</si>
  <si>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</si>
  <si>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</si>
  <si>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</si>
  <si>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</si>
  <si>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</si>
  <si>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</si>
  <si>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</si>
  <si>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</si>
  <si>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</si>
  <si>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</si>
  <si>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</si>
  <si>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</si>
  <si>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</si>
  <si>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</si>
  <si>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</si>
  <si>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</si>
  <si>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</si>
  <si>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</si>
  <si>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</si>
  <si>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</si>
  <si>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</si>
  <si>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</si>
  <si>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</si>
  <si>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</si>
  <si>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</si>
  <si>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</si>
  <si>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</si>
  <si>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</si>
  <si>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</si>
  <si>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</si>
  <si>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</si>
  <si>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</si>
  <si>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</si>
  <si>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</si>
  <si>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</si>
  <si>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</si>
  <si>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</si>
  <si>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</si>
  <si>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</si>
  <si>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</si>
  <si>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</si>
  <si>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</si>
  <si>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</si>
  <si>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</si>
  <si>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</si>
  <si>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</si>
  <si>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</si>
  <si>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</si>
  <si>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</si>
  <si>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</si>
  <si>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</si>
  <si>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</si>
  <si>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</si>
  <si>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</si>
  <si>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</si>
  <si>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</si>
  <si>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</si>
  <si>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</si>
  <si>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</si>
  <si>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</si>
  <si>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</si>
  <si>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</si>
  <si>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</si>
  <si>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</si>
  <si>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</si>
  <si>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</si>
  <si>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</si>
  <si>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</si>
  <si>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</si>
  <si>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</si>
  <si>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</si>
  <si>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</si>
  <si>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</si>
  <si>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</si>
  <si>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</si>
  <si>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</si>
  <si>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</si>
  <si>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</si>
  <si>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</si>
  <si>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</si>
  <si>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</si>
  <si>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</si>
  <si>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</si>
  <si>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</si>
  <si>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</si>
  <si>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</si>
  <si>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</si>
  <si>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</si>
  <si>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</si>
  <si>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</si>
  <si>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</si>
  <si>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</si>
  <si>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</si>
  <si>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</si>
  <si>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</si>
  <si>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</si>
  <si>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</si>
  <si>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</si>
  <si>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</si>
  <si>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</si>
  <si>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</si>
  <si>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</si>
  <si>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</si>
  <si>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</si>
  <si>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</si>
  <si>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</si>
  <si>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</si>
  <si>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</si>
  <si>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</si>
  <si>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</si>
  <si>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</si>
  <si>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</si>
  <si>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</si>
  <si>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</si>
  <si>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</si>
  <si>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</si>
  <si>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</si>
  <si>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</si>
  <si>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</si>
  <si>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</si>
  <si>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</si>
  <si>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</si>
  <si>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</si>
  <si>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</si>
  <si>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</si>
  <si>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</si>
  <si>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</si>
  <si>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</si>
  <si>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</si>
  <si>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</si>
  <si>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</si>
  <si>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</si>
  <si>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</si>
  <si>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</si>
  <si>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</si>
  <si>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</si>
  <si>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</si>
  <si>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</si>
  <si>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</si>
  <si>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</si>
  <si>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</si>
  <si>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</si>
  <si>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</si>
  <si>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</si>
  <si>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</si>
  <si>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</si>
  <si>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</si>
  <si>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</si>
  <si>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</si>
  <si>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</si>
  <si>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</si>
  <si>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</si>
  <si>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</si>
  <si>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</si>
  <si>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</si>
  <si>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</si>
  <si>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</si>
  <si>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</si>
  <si>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</si>
  <si>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</si>
  <si>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</si>
  <si>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</si>
  <si>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</si>
  <si>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</si>
  <si>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</si>
  <si>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</si>
  <si>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</si>
  <si>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</si>
  <si>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</si>
  <si>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</si>
  <si>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</si>
  <si>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</si>
  <si>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</si>
  <si>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</si>
  <si>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</si>
  <si>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</si>
  <si>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</si>
  <si>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</si>
  <si>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</si>
  <si>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</si>
  <si>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</si>
  <si>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</si>
  <si>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</si>
  <si>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</si>
  <si>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</si>
  <si>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</si>
  <si>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</si>
  <si>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</si>
  <si>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</si>
  <si>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</si>
  <si>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</si>
  <si>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</si>
  <si>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</si>
  <si>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</si>
  <si>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</si>
  <si>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</si>
  <si>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</si>
  <si>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</si>
  <si>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</si>
  <si>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</si>
  <si>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</si>
  <si>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</si>
  <si>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</si>
  <si>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</si>
  <si>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</si>
  <si>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</si>
  <si>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</si>
  <si>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</si>
  <si>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</si>
  <si>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</si>
  <si>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</si>
  <si>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</si>
  <si>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</si>
  <si>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</si>
  <si>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</si>
  <si>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</si>
  <si>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</si>
  <si>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</si>
  <si>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</si>
  <si>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</si>
  <si>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</si>
  <si>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</si>
  <si>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</si>
  <si>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</si>
  <si>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</si>
  <si>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</si>
  <si>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</si>
  <si>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</si>
  <si>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</si>
  <si>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</si>
  <si>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</si>
  <si>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</si>
  <si>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</si>
  <si>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</si>
  <si>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</si>
  <si>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</si>
  <si>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</si>
  <si>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</si>
  <si>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</si>
  <si>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</si>
  <si>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</si>
  <si>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</si>
  <si>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</si>
  <si>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</si>
  <si>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</si>
  <si>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</si>
  <si>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</si>
  <si>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</si>
  <si>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</si>
  <si>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</si>
  <si>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</si>
  <si>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</si>
  <si>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</si>
  <si>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</si>
  <si>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</si>
  <si>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</si>
  <si>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</si>
  <si>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</si>
  <si>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</si>
  <si>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</si>
  <si>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</si>
  <si>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</si>
  <si>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</si>
  <si>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</si>
  <si>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</si>
  <si>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</si>
  <si>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</si>
  <si>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</si>
  <si>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</si>
  <si>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</si>
  <si>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</si>
  <si>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</si>
  <si>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</si>
  <si>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</si>
  <si>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</si>
  <si>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</si>
  <si>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</si>
  <si>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</si>
  <si>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</si>
  <si>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</si>
  <si>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</si>
  <si>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</si>
  <si>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</si>
  <si>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</si>
  <si>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</si>
  <si>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</si>
  <si>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</si>
  <si>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</si>
  <si>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</si>
  <si>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</si>
  <si>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</si>
  <si>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</si>
  <si>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</si>
  <si>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</si>
  <si>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</si>
  <si>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</si>
  <si>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</si>
  <si>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</si>
  <si>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</si>
  <si>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</si>
  <si>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</si>
  <si>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</si>
  <si>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</si>
  <si>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</si>
  <si>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</si>
  <si>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</si>
  <si>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</si>
  <si>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</si>
  <si>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</si>
  <si>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</si>
  <si>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</si>
  <si>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</si>
  <si>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</si>
  <si>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</si>
  <si>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</si>
  <si>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</si>
  <si>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</si>
  <si>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</si>
  <si>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</si>
  <si>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</si>
  <si>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</si>
  <si>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</si>
  <si>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</si>
  <si>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</si>
  <si>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</si>
  <si>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</si>
  <si>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</si>
  <si>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</si>
  <si>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</si>
  <si>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</si>
  <si>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</si>
  <si>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</si>
  <si>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</si>
  <si>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</si>
  <si>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</si>
  <si>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</si>
  <si>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</si>
  <si>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</si>
  <si>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</si>
  <si>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</si>
  <si>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</si>
  <si>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</si>
  <si>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</si>
  <si>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</si>
  <si>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</si>
  <si>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</si>
  <si>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</si>
  <si>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</si>
  <si>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</si>
  <si>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</si>
  <si>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</si>
  <si>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</si>
  <si>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</si>
  <si>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</si>
  <si>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</si>
  <si>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</si>
  <si>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</si>
  <si>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</si>
  <si>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</si>
  <si>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</si>
  <si>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</si>
  <si>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</si>
  <si>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</si>
  <si>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</si>
  <si>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</si>
  <si>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</si>
  <si>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</si>
  <si>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</si>
  <si>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</si>
  <si>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</si>
  <si>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</si>
  <si>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</si>
  <si>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</si>
  <si>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</si>
  <si>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</si>
  <si>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</si>
  <si>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</si>
  <si>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</si>
  <si>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</si>
  <si>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</si>
  <si>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</si>
  <si>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</si>
  <si>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</si>
  <si>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</si>
  <si>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</si>
  <si>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</si>
  <si>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</si>
  <si>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</si>
  <si>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</si>
  <si>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</si>
  <si>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</si>
  <si>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</si>
  <si>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</si>
  <si>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</si>
  <si>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</si>
  <si>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</si>
  <si>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</si>
  <si>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</si>
  <si>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</si>
  <si>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</si>
  <si>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</si>
  <si>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</si>
  <si>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</si>
  <si>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</si>
  <si>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</si>
  <si>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</si>
  <si>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</si>
  <si>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</si>
  <si>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</si>
  <si>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</si>
  <si>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</si>
  <si>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</si>
  <si>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</si>
  <si>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</si>
  <si>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</si>
  <si>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</si>
  <si>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</si>
  <si>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</si>
  <si>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</si>
  <si>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</si>
  <si>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</si>
  <si>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</si>
  <si>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</si>
  <si>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</si>
  <si>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</si>
  <si>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</si>
  <si>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</si>
  <si>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</si>
  <si>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</si>
  <si>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</si>
  <si>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</si>
  <si>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</si>
  <si>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</si>
  <si>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</si>
  <si>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</si>
  <si>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</si>
  <si>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</si>
  <si>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</si>
  <si>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</si>
  <si>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</si>
  <si>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</si>
  <si>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</si>
  <si>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</si>
  <si>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</si>
  <si>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</si>
  <si>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</si>
  <si>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</si>
  <si>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</si>
  <si>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</si>
  <si>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</si>
  <si>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</si>
  <si>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</si>
  <si>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</si>
  <si>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</si>
  <si>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</si>
  <si>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</si>
  <si>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</si>
  <si>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</si>
  <si>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</si>
  <si>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</si>
  <si>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</si>
  <si>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</si>
  <si>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</si>
  <si>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</si>
  <si>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</si>
  <si>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</si>
  <si>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</si>
  <si>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</si>
  <si>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</si>
  <si>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</si>
  <si>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</si>
  <si>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</si>
  <si>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</si>
  <si>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</si>
  <si>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</si>
  <si>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</si>
  <si>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</si>
  <si>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</si>
  <si>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</si>
  <si>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</si>
  <si>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</si>
  <si>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</si>
  <si>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</si>
  <si>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</si>
  <si>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</si>
  <si>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</si>
  <si>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</si>
  <si>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</si>
  <si>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</si>
  <si>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</si>
  <si>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</si>
  <si>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</si>
  <si>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</si>
  <si>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</si>
  <si>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</si>
  <si>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</si>
  <si>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</si>
  <si>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</si>
  <si>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</si>
  <si>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</si>
  <si>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</si>
  <si>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</si>
  <si>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</si>
  <si>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</si>
  <si>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</si>
  <si>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</si>
  <si>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</si>
  <si>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</si>
  <si>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</si>
  <si>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</si>
  <si>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</si>
  <si>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</si>
  <si>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</si>
  <si>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</si>
  <si>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</si>
  <si>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</si>
  <si>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</si>
  <si>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</si>
  <si>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</si>
  <si>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</si>
  <si>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</si>
  <si>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</si>
  <si>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</si>
  <si>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</si>
  <si>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</si>
  <si>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</si>
  <si>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</si>
  <si>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</si>
  <si>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</si>
  <si>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</si>
  <si>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</si>
  <si>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</si>
  <si>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</si>
  <si>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</si>
  <si>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</si>
  <si>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</si>
  <si>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</si>
  <si>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</si>
  <si>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</si>
  <si>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</si>
  <si>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</si>
  <si>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</si>
  <si>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</si>
  <si>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</si>
  <si>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</si>
  <si>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</si>
  <si>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</si>
  <si>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</si>
  <si>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</si>
  <si>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</si>
  <si>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</si>
  <si>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</si>
  <si>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</si>
  <si>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</si>
  <si>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</si>
  <si>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</si>
  <si>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</si>
  <si>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</si>
  <si>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</si>
  <si>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</si>
  <si>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</si>
  <si>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</si>
  <si>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</si>
  <si>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</si>
  <si>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</si>
  <si>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</si>
  <si>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</si>
  <si>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</si>
  <si>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</si>
  <si>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</si>
  <si>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</si>
  <si>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</si>
  <si>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</si>
  <si>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</si>
  <si>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</si>
  <si>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</si>
  <si>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</si>
  <si>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</si>
  <si>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</si>
  <si>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</si>
  <si>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</si>
  <si>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</si>
  <si>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</si>
  <si>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</si>
  <si>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</si>
  <si>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</si>
  <si>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</si>
  <si>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</si>
  <si>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</si>
  <si>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</si>
  <si>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</si>
  <si>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</si>
  <si>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</si>
  <si>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</si>
  <si>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</si>
  <si>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</si>
  <si>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</si>
  <si>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</si>
  <si>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</si>
  <si>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</si>
  <si>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</si>
  <si>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</si>
  <si>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</si>
  <si>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</si>
  <si>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</si>
  <si>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</si>
  <si>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</si>
  <si>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</si>
  <si>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</si>
  <si>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</si>
  <si>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</si>
  <si>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</si>
  <si>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</si>
  <si>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</si>
  <si>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</si>
  <si>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</si>
  <si>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</si>
  <si>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</si>
  <si>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</si>
  <si>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</si>
  <si>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</si>
  <si>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</si>
  <si>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</si>
  <si>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</si>
  <si>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</si>
  <si>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</si>
  <si>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</si>
  <si>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</si>
  <si>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</si>
  <si>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</si>
  <si>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</si>
  <si>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</si>
  <si>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</si>
  <si>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</si>
  <si>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</si>
  <si>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</si>
  <si>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</si>
  <si>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</si>
  <si>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</si>
  <si>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</si>
  <si>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</si>
  <si>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</si>
  <si>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</si>
  <si>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</si>
  <si>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</si>
  <si>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</si>
  <si>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</si>
  <si>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</si>
  <si>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</si>
  <si>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</si>
  <si>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</si>
  <si>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</si>
  <si>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</si>
  <si>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</si>
  <si>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</si>
  <si>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</si>
  <si>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</si>
  <si>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</si>
  <si>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</si>
  <si>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</si>
  <si>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</si>
  <si>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</si>
  <si>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</si>
  <si>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</si>
  <si>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</si>
  <si>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</si>
  <si>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</si>
  <si>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</si>
  <si>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</si>
  <si>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</si>
  <si>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</si>
  <si>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</si>
  <si>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</si>
  <si>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</si>
  <si>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</si>
  <si>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</si>
  <si>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</si>
  <si>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</si>
  <si>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</si>
  <si>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</si>
  <si>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</si>
  <si>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</si>
  <si>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</si>
  <si>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</si>
  <si>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</si>
  <si>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</si>
  <si>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</si>
  <si>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</si>
  <si>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</si>
  <si>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</si>
  <si>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</si>
  <si>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</si>
  <si>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</si>
  <si>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</si>
  <si>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</si>
  <si>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</si>
  <si>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</si>
  <si>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</si>
  <si>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</si>
  <si>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</si>
  <si>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</si>
  <si>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</si>
  <si>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</si>
  <si>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</si>
  <si>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</si>
  <si>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</si>
  <si>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</si>
  <si>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</si>
  <si>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</si>
  <si>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</si>
  <si>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</si>
  <si>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</si>
  <si>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</si>
  <si>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</si>
  <si>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</si>
  <si>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</si>
  <si>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</si>
  <si>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</si>
  <si>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</si>
  <si>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</si>
  <si>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</si>
  <si>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</si>
  <si>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</si>
  <si>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</si>
  <si>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</si>
  <si>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</si>
  <si>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</si>
  <si>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</si>
  <si>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</si>
  <si>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</si>
  <si>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</si>
  <si>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</si>
  <si>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</si>
  <si>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</si>
  <si>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</si>
  <si>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</si>
  <si>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</si>
  <si>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</si>
  <si>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</si>
  <si>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</si>
  <si>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</si>
  <si>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</si>
  <si>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</si>
  <si>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</si>
  <si>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</si>
  <si>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</si>
  <si>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</si>
  <si>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</si>
  <si>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</si>
  <si>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</si>
  <si>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</si>
  <si>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</si>
  <si>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</si>
  <si>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</si>
  <si>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</si>
  <si>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</si>
  <si>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</si>
  <si>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</si>
  <si>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</si>
  <si>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</si>
  <si>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</si>
  <si>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</si>
  <si>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</si>
  <si>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</si>
  <si>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</si>
  <si>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</si>
  <si>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</si>
  <si>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</si>
  <si>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</si>
  <si>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</si>
  <si>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</si>
  <si>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</si>
  <si>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</si>
  <si>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</si>
  <si>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</si>
  <si>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</si>
  <si>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</si>
  <si>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</si>
  <si>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</si>
  <si>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</si>
  <si>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</si>
  <si>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</si>
  <si>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</si>
  <si>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</si>
  <si>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</si>
  <si>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</si>
  <si>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</si>
  <si>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</si>
  <si>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</si>
  <si>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</si>
  <si>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</si>
  <si>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</si>
  <si>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</si>
  <si>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</si>
  <si>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</si>
  <si>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</si>
  <si>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</si>
  <si>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</si>
  <si>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</si>
  <si>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</si>
  <si>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</si>
  <si>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</si>
  <si>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</si>
  <si>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</si>
  <si>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</si>
  <si>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</si>
  <si>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</si>
  <si>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</si>
  <si>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</si>
  <si>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</si>
  <si>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</si>
  <si>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</si>
  <si>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</si>
  <si>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</si>
  <si>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</si>
  <si>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</si>
  <si>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</si>
  <si>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</si>
  <si>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</si>
  <si>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</si>
  <si>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</si>
  <si>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</si>
  <si>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</si>
  <si>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</si>
  <si>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</si>
  <si>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</si>
  <si>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</si>
  <si>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</si>
  <si>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</si>
  <si>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</si>
  <si>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</si>
  <si>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</si>
  <si>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</si>
  <si>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</si>
  <si>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</si>
  <si>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</si>
  <si>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</si>
  <si>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</si>
  <si>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</si>
  <si>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</si>
  <si>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</si>
  <si>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</si>
  <si>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</si>
  <si>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</si>
  <si>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</si>
  <si>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</si>
  <si>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</si>
  <si>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</si>
  <si>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</si>
  <si>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</si>
  <si>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</si>
  <si>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</si>
  <si>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</si>
  <si>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</si>
  <si>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</si>
  <si>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</si>
  <si>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</si>
  <si>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</si>
  <si>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</si>
  <si>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</si>
  <si>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</si>
  <si>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</si>
  <si>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</si>
  <si>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</si>
  <si>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</si>
  <si>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</si>
  <si>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</si>
  <si>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</si>
  <si>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</si>
  <si>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</si>
  <si>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</si>
  <si>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</si>
  <si>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</si>
  <si>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</si>
  <si>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</si>
  <si>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</si>
  <si>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</si>
  <si>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</si>
  <si>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</si>
  <si>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</si>
  <si>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</si>
  <si>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</si>
  <si>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</si>
  <si>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</si>
  <si>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</si>
  <si>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</si>
  <si>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</si>
  <si>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</si>
  <si>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</si>
  <si>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</si>
  <si>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</si>
  <si>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</si>
  <si>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</si>
  <si>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</si>
  <si>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</si>
  <si>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</si>
  <si>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</si>
  <si>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</si>
  <si>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</si>
  <si>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</si>
  <si>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</si>
  <si>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</si>
  <si>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</si>
  <si>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</si>
  <si>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</si>
  <si>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</si>
  <si>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</si>
  <si>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</si>
  <si>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</si>
  <si>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</si>
  <si>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</si>
  <si>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</si>
  <si>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</si>
  <si>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</si>
  <si>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</si>
  <si>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</si>
  <si>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</si>
  <si>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</si>
  <si>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</si>
  <si>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</si>
  <si>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</si>
  <si>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</si>
  <si>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</si>
  <si>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</si>
  <si>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</si>
  <si>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</si>
  <si>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</si>
  <si>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</si>
  <si>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</si>
  <si>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</si>
  <si>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</si>
  <si>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</si>
  <si>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</si>
  <si>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</si>
  <si>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</si>
  <si>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</si>
  <si>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</si>
  <si>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</si>
  <si>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</si>
  <si>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</si>
  <si>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</si>
  <si>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</si>
  <si>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</si>
  <si>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</si>
  <si>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</si>
  <si>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</si>
  <si>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</si>
  <si>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</si>
  <si>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</si>
  <si>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</si>
  <si>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</si>
  <si>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</si>
  <si>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</si>
  <si>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</si>
  <si>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</si>
  <si>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</si>
  <si>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</si>
  <si>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</si>
  <si>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</si>
  <si>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</si>
  <si>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</si>
  <si>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</si>
  <si>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</si>
  <si>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</si>
  <si>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</si>
  <si>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</si>
  <si>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</si>
  <si>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</si>
  <si>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</si>
  <si>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</si>
  <si>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</si>
  <si>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</si>
  <si>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</si>
  <si>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</si>
  <si>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</si>
  <si>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</si>
  <si>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</si>
  <si>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</si>
  <si>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</si>
  <si>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</si>
  <si>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</si>
  <si>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</si>
  <si>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</si>
  <si>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</si>
  <si>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</si>
  <si>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</si>
  <si>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</si>
  <si>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</si>
  <si>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</si>
  <si>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</si>
  <si>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</si>
  <si>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</si>
  <si>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</si>
  <si>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</si>
  <si>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</si>
  <si>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</si>
  <si>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</si>
  <si>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</si>
  <si>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</si>
  <si>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</si>
  <si>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</si>
  <si>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</si>
  <si>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</si>
  <si>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</si>
  <si>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</si>
  <si>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</si>
  <si>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</si>
  <si>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</si>
  <si>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</si>
  <si>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</si>
  <si>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</si>
  <si>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</si>
  <si>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</si>
  <si>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</si>
  <si>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</si>
  <si>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</si>
  <si>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</si>
  <si>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</si>
  <si>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</si>
  <si>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</si>
  <si>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</si>
  <si>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</si>
  <si>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</si>
  <si>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</si>
  <si>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</si>
  <si>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</si>
  <si>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</si>
  <si>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</si>
  <si>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</si>
  <si>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</si>
  <si>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</si>
  <si>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</si>
  <si>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</si>
  <si>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</si>
  <si>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</si>
  <si>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</si>
  <si>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</si>
  <si>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</si>
  <si>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</si>
  <si>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</si>
  <si>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</si>
  <si>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</si>
  <si>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</si>
  <si>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</si>
  <si>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</si>
  <si>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</si>
  <si>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</si>
  <si>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</si>
  <si>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</si>
  <si>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</si>
  <si>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</si>
  <si>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</si>
  <si>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</si>
  <si>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</si>
  <si>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</si>
  <si>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</si>
  <si>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</si>
  <si>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</si>
  <si>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</si>
  <si>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</si>
  <si>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</si>
  <si>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</si>
  <si>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</si>
  <si>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</si>
  <si>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</si>
  <si>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</si>
  <si>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</si>
  <si>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</si>
  <si>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</si>
  <si>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</si>
  <si>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</si>
  <si>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</si>
  <si>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</si>
  <si>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</si>
  <si>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</si>
  <si>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</si>
  <si>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</si>
  <si>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</si>
  <si>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</si>
  <si>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</si>
  <si>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</si>
  <si>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</si>
  <si>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</si>
  <si>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</si>
  <si>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</si>
  <si>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</si>
  <si>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</si>
  <si>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</si>
  <si>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</si>
  <si>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</si>
  <si>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</si>
  <si>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</si>
  <si>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</si>
  <si>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</si>
  <si>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</si>
  <si>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</si>
  <si>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</si>
  <si>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</si>
  <si>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</si>
  <si>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</si>
  <si>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</si>
  <si>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</si>
  <si>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</si>
  <si>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</si>
  <si>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</si>
  <si>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</si>
  <si>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</si>
  <si>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</si>
  <si>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</si>
  <si>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</si>
  <si>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</si>
  <si>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</si>
  <si>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</si>
  <si>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</si>
  <si>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</si>
  <si>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</si>
  <si>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</si>
  <si>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</si>
  <si>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</si>
  <si>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</si>
  <si>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</si>
  <si>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</si>
  <si>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</si>
  <si>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</si>
  <si>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</si>
  <si>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</si>
  <si>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</si>
  <si>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</si>
  <si>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</si>
  <si>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</si>
  <si>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</si>
  <si>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</si>
  <si>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</si>
  <si>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</si>
  <si>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</si>
  <si>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</si>
  <si>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</si>
  <si>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</si>
  <si>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</si>
  <si>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</si>
  <si>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</si>
  <si>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</si>
  <si>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</si>
  <si>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</si>
  <si>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</si>
  <si>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</si>
  <si>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</si>
  <si>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</si>
  <si>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</si>
  <si>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</si>
  <si>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</si>
  <si>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</si>
  <si>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</si>
  <si>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</si>
  <si>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</si>
  <si>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</si>
  <si>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</si>
  <si>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</si>
  <si>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</si>
  <si>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</si>
  <si>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</si>
  <si>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</si>
  <si>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</si>
  <si>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</si>
  <si>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</si>
  <si>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</si>
  <si>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</si>
  <si>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</si>
  <si>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</si>
  <si>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</si>
  <si>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</si>
  <si>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</si>
  <si>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</si>
  <si>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</si>
  <si>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</si>
  <si>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</si>
  <si>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</si>
  <si>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</si>
  <si>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</si>
  <si>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</si>
  <si>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</si>
  <si>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</si>
  <si>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</si>
  <si>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</si>
  <si>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</si>
  <si>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</si>
  <si>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</si>
  <si>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</si>
  <si>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</si>
  <si>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</si>
  <si>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</si>
  <si>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</si>
  <si>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</si>
  <si>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</si>
  <si>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</si>
  <si>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</si>
  <si>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</si>
  <si>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</si>
  <si>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</si>
  <si>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</si>
  <si>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</si>
  <si>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</si>
  <si>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</si>
  <si>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</si>
  <si>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</si>
  <si>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</si>
  <si>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</si>
  <si>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</si>
  <si>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</si>
  <si>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</si>
  <si>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</si>
  <si>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</si>
  <si>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</si>
  <si>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</si>
  <si>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</si>
  <si>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</si>
  <si>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</si>
  <si>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</si>
  <si>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</si>
  <si>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</si>
  <si>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</si>
  <si>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</si>
  <si>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</si>
  <si>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</si>
  <si>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</si>
  <si>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</si>
  <si>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</si>
  <si>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</si>
  <si>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</si>
  <si>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</si>
  <si>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</si>
  <si>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</si>
  <si>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</si>
  <si>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</si>
  <si>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</si>
  <si>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</si>
  <si>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</si>
  <si>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</si>
  <si>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</si>
  <si>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</si>
  <si>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</si>
  <si>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</si>
  <si>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</si>
  <si>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</si>
  <si>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</si>
  <si>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</si>
  <si>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</si>
  <si>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</si>
  <si>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</si>
  <si>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</si>
  <si>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</si>
  <si>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</si>
  <si>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</si>
  <si>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</si>
  <si>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</si>
  <si>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</si>
  <si>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</si>
  <si>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</si>
  <si>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</si>
  <si>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</si>
  <si>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</si>
  <si>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</si>
  <si>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</si>
  <si>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</si>
  <si>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</si>
  <si>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</si>
  <si>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</si>
  <si>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</si>
  <si>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</si>
  <si>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</si>
  <si>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</si>
  <si>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</si>
  <si>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</si>
  <si>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</si>
  <si>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</si>
  <si>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</si>
  <si>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</si>
  <si>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</si>
  <si>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</si>
  <si>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</si>
  <si>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</si>
  <si>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</si>
  <si>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</si>
  <si>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</si>
  <si>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</si>
  <si>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</si>
  <si>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</si>
  <si>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</si>
  <si>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</si>
  <si>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</si>
  <si>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</si>
  <si>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</si>
  <si>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</si>
  <si>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</si>
  <si>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</si>
  <si>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</si>
  <si>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</si>
  <si>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</si>
  <si>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</si>
  <si>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</si>
  <si>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</si>
  <si>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</si>
  <si>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</si>
  <si>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</si>
  <si>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</si>
  <si>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</si>
  <si>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</si>
  <si>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</si>
  <si>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</si>
  <si>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</si>
  <si>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</si>
  <si>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</si>
  <si>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</si>
  <si>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</si>
  <si>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</si>
  <si>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</si>
  <si>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</si>
  <si>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</si>
  <si>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</si>
  <si>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</si>
  <si>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</si>
  <si>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</si>
  <si>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</si>
  <si>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</si>
  <si>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</si>
  <si>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</si>
  <si>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</si>
  <si>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</si>
  <si>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</si>
  <si>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</si>
  <si>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</si>
  <si>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</si>
  <si>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</si>
  <si>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</si>
  <si>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</si>
  <si>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</si>
  <si>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</si>
  <si>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</si>
  <si>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</si>
  <si>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</si>
  <si>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</si>
  <si>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</si>
  <si>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</si>
  <si>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</si>
  <si>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</si>
  <si>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</si>
  <si>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</si>
  <si>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</si>
  <si>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</si>
  <si>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</si>
  <si>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</si>
  <si>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</si>
  <si>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</si>
  <si>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</si>
  <si>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</si>
  <si>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</si>
  <si>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</si>
  <si>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</si>
  <si>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</si>
  <si>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</si>
  <si>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</si>
  <si>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</si>
  <si>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</si>
  <si>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</si>
  <si>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</si>
  <si>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</si>
  <si>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</si>
  <si>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</si>
  <si>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</si>
  <si>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</si>
  <si>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</si>
  <si>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</si>
  <si>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</si>
  <si>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</si>
  <si>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</si>
  <si>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</si>
  <si>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</si>
  <si>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</si>
  <si>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</si>
  <si>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</si>
  <si>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</si>
  <si>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</si>
  <si>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</si>
  <si>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</si>
  <si>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</si>
  <si>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</si>
  <si>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</si>
  <si>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</si>
  <si>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</si>
  <si>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</si>
  <si>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</si>
  <si>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</si>
  <si>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</si>
  <si>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</si>
  <si>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</si>
  <si>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</si>
  <si>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</si>
  <si>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</si>
  <si>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</si>
  <si>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</si>
  <si>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</si>
  <si>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</si>
  <si>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</si>
  <si>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</si>
  <si>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</si>
  <si>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</si>
  <si>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</si>
  <si>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</si>
  <si>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</si>
  <si>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</si>
  <si>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</si>
  <si>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</si>
  <si>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</si>
  <si>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</si>
  <si>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</si>
  <si>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</si>
  <si>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</si>
  <si>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</si>
  <si>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</si>
  <si>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</si>
  <si>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</si>
  <si>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</si>
  <si>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</si>
  <si>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</si>
  <si>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</si>
  <si>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</si>
  <si>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</si>
  <si>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</si>
  <si>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</si>
  <si>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</si>
  <si>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</si>
  <si>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</si>
  <si>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</si>
  <si>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</si>
  <si>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</si>
  <si>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</si>
  <si>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</si>
  <si>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</si>
  <si>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</si>
  <si>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</si>
  <si>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</si>
  <si>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</si>
  <si>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</si>
  <si>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</si>
  <si>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</si>
  <si>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</si>
  <si>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</si>
  <si>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</si>
  <si>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</si>
  <si>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</si>
  <si>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</si>
  <si>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</si>
  <si>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</si>
  <si>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</si>
  <si>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</si>
  <si>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</si>
  <si>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</si>
  <si>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</si>
  <si>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</si>
  <si>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</si>
  <si>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</si>
  <si>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</si>
  <si>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</si>
  <si>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</si>
  <si>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</si>
  <si>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</si>
  <si>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</si>
  <si>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</si>
  <si>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</si>
  <si>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</si>
  <si>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</si>
  <si>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</si>
  <si>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</si>
  <si>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</si>
  <si>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</si>
  <si>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</si>
  <si>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</si>
  <si>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</si>
  <si>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</si>
  <si>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</si>
  <si>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</si>
  <si>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</si>
  <si>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</si>
  <si>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</si>
  <si>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</si>
  <si>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</si>
  <si>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</si>
  <si>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</si>
  <si>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</si>
  <si>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</si>
  <si>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</si>
  <si>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</si>
  <si>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</si>
  <si>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</si>
  <si>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</si>
  <si>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</si>
  <si>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</si>
  <si>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</si>
  <si>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</si>
  <si>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</si>
  <si>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</si>
  <si>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</si>
  <si>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</si>
  <si>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</si>
  <si>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</si>
  <si>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</si>
  <si>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</si>
  <si>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</si>
  <si>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</si>
  <si>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</si>
  <si>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</si>
  <si>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</si>
  <si>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</si>
  <si>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</si>
  <si>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</si>
  <si>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</si>
  <si>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</si>
  <si>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</si>
  <si>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</si>
  <si>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</si>
  <si>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</si>
  <si>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</si>
  <si>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</si>
  <si>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</si>
  <si>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</si>
  <si>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</si>
  <si>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</si>
  <si>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</si>
  <si>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</si>
  <si>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</si>
  <si>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</si>
  <si>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</si>
  <si>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</si>
  <si>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</si>
  <si>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</si>
  <si>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</si>
  <si>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</si>
  <si>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</si>
  <si>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</si>
  <si>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</si>
  <si>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</si>
  <si>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</si>
  <si>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</si>
  <si>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</si>
  <si>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</si>
  <si>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</si>
  <si>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</si>
  <si>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</si>
  <si>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</si>
  <si>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</si>
  <si>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</si>
  <si>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</si>
  <si>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</si>
  <si>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</si>
  <si>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</si>
  <si>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</si>
  <si>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</si>
  <si>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</si>
  <si>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</si>
  <si>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</si>
  <si>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</si>
  <si>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</si>
  <si>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</si>
  <si>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</si>
  <si>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</si>
  <si>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</si>
  <si>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</si>
  <si>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</si>
  <si>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</si>
  <si>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</si>
  <si>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</si>
  <si>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</si>
  <si>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</si>
  <si>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</si>
  <si>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</si>
  <si>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</si>
  <si>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</si>
  <si>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</si>
  <si>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</si>
  <si>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</si>
  <si>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</si>
  <si>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</si>
  <si>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</si>
  <si>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</si>
  <si>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</si>
  <si>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</si>
  <si>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</si>
  <si>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</si>
  <si>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</si>
  <si>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</si>
  <si>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</si>
  <si>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</si>
  <si>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</si>
  <si>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</si>
  <si>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</si>
  <si>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</si>
  <si>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</si>
  <si>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</si>
  <si>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</si>
  <si>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</si>
  <si>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</si>
  <si>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</si>
  <si>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</si>
  <si>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</si>
  <si>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</si>
  <si>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</si>
  <si>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</si>
  <si>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</si>
  <si>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</si>
  <si>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</si>
  <si>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</si>
  <si>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</si>
  <si>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</si>
  <si>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</si>
  <si>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</si>
  <si>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</si>
  <si>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</si>
  <si>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</si>
  <si>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</si>
  <si>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</si>
  <si>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</si>
  <si>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</si>
  <si>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</si>
  <si>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</si>
  <si>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</si>
  <si>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</si>
  <si>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</si>
  <si>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</si>
  <si>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</si>
  <si>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</si>
  <si>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</si>
  <si>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</si>
  <si>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</si>
  <si>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</si>
  <si>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</si>
  <si>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</si>
  <si>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</si>
  <si>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</si>
  <si>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</si>
  <si>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</si>
  <si>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</si>
  <si>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</si>
  <si>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</si>
  <si>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</si>
  <si>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</si>
  <si>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</si>
  <si>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</si>
  <si>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</si>
  <si>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</si>
  <si>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</si>
  <si>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</si>
  <si>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</si>
  <si>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</si>
  <si>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</si>
  <si>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</si>
  <si>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</si>
  <si>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</si>
  <si>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</si>
  <si>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</si>
  <si>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</si>
  <si>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</si>
  <si>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</si>
  <si>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</si>
  <si>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</si>
  <si>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</si>
  <si>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</si>
  <si>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</si>
  <si>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</si>
  <si>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</si>
  <si>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</si>
  <si>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</si>
  <si>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</si>
  <si>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</si>
  <si>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</si>
  <si>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</si>
  <si>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</si>
  <si>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</si>
  <si>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</si>
  <si>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</si>
  <si>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</si>
  <si>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</si>
  <si>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</si>
  <si>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</si>
  <si>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</si>
  <si>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</si>
  <si>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</si>
  <si>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</si>
  <si>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</si>
  <si>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</si>
  <si>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</si>
  <si>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</si>
  <si>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</si>
  <si>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</si>
  <si>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</si>
  <si>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</si>
  <si>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</si>
  <si>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</si>
  <si>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</si>
  <si>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</si>
  <si>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</si>
  <si>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</si>
  <si>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</si>
  <si>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</si>
  <si>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</si>
  <si>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</si>
  <si>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</si>
  <si>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</si>
  <si>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</si>
  <si>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</si>
  <si>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</si>
  <si>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</si>
  <si>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</si>
  <si>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</si>
  <si>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</si>
  <si>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</si>
  <si>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</si>
  <si>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</si>
  <si>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</si>
  <si>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</si>
  <si>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</si>
  <si>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</si>
  <si>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</si>
  <si>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</si>
  <si>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</si>
  <si>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</si>
  <si>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</si>
  <si>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</si>
  <si>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</si>
  <si>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</si>
  <si>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</si>
  <si>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</si>
  <si>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</si>
  <si>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</si>
  <si>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</si>
  <si>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</si>
  <si>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</si>
  <si>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</si>
  <si>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</si>
  <si>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</si>
  <si>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</si>
  <si>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</si>
  <si>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</si>
  <si>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</si>
  <si>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</si>
  <si>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</si>
  <si>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</si>
  <si>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</si>
  <si>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</si>
  <si>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</si>
  <si>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</si>
  <si>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</si>
  <si>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</si>
  <si>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</si>
  <si>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</si>
  <si>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</si>
  <si>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</si>
  <si>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</si>
  <si>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</si>
  <si>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</si>
  <si>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</si>
  <si>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</si>
  <si>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</si>
  <si>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</si>
  <si>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</si>
  <si>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</si>
  <si>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</si>
  <si>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</si>
  <si>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</si>
  <si>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</si>
  <si>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</si>
  <si>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</si>
  <si>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</si>
  <si>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</si>
  <si>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</si>
  <si>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</si>
  <si>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</si>
  <si>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</si>
  <si>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</si>
  <si>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</si>
  <si>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</si>
  <si>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</si>
  <si>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</si>
  <si>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</si>
  <si>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</si>
  <si>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</si>
  <si>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</si>
  <si>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</si>
  <si>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</si>
  <si>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</si>
  <si>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</si>
  <si>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</si>
  <si>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</si>
  <si>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</si>
  <si>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</si>
  <si>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</si>
  <si>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</si>
  <si>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</si>
  <si>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</si>
  <si>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</si>
  <si>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</si>
  <si>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</si>
  <si>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</si>
  <si>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</si>
  <si>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</si>
  <si>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</si>
  <si>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</si>
  <si>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</si>
  <si>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</si>
  <si>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</si>
  <si>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</si>
  <si>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</si>
  <si>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</si>
  <si>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</si>
  <si>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</si>
  <si>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</si>
  <si>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</si>
  <si>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</si>
  <si>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</si>
  <si>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</si>
  <si>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</si>
  <si>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</si>
  <si>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</si>
  <si>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</si>
  <si>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</si>
  <si>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</si>
  <si>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</si>
  <si>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</si>
  <si>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</si>
  <si>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</si>
  <si>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</si>
  <si>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</si>
  <si>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</si>
  <si>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</si>
  <si>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</si>
  <si>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</si>
  <si>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</si>
  <si>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</si>
  <si>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</si>
  <si>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</si>
  <si>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</si>
  <si>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</si>
  <si>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</si>
  <si>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</si>
  <si>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</si>
  <si>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</si>
  <si>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</si>
  <si>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</si>
  <si>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</si>
  <si>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</si>
  <si>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</si>
  <si>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</si>
  <si>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</si>
  <si>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</si>
  <si>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</si>
  <si>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</si>
  <si>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</si>
  <si>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</si>
  <si>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</si>
  <si>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</si>
  <si>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</si>
  <si>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</si>
  <si>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</si>
  <si>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</si>
  <si>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</si>
  <si>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</si>
  <si>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</si>
  <si>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</si>
  <si>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</si>
  <si>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</si>
  <si>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</si>
  <si>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</si>
  <si>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</si>
  <si>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</si>
  <si>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</si>
  <si>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</si>
  <si>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</si>
  <si>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</si>
  <si>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</si>
  <si>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</si>
  <si>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</si>
  <si>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</si>
  <si>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</si>
  <si>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</si>
  <si>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</si>
  <si>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</si>
  <si>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</si>
  <si>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</si>
  <si>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</si>
  <si>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</si>
  <si>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</si>
  <si>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</si>
  <si>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</si>
  <si>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</si>
  <si>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</si>
  <si>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</si>
  <si>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</si>
  <si>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</si>
  <si>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</si>
  <si>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</si>
  <si>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</si>
  <si>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</si>
  <si>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</si>
  <si>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</si>
  <si>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</si>
  <si>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</si>
  <si>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</si>
  <si>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</si>
  <si>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</si>
  <si>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</si>
  <si>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</si>
  <si>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</si>
  <si>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</si>
  <si>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</si>
  <si>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</si>
  <si>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</si>
  <si>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</si>
  <si>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</si>
  <si>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</si>
  <si>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</si>
  <si>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</si>
  <si>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</si>
  <si>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</si>
  <si>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</si>
  <si>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</si>
  <si>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</si>
  <si>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</si>
  <si>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</si>
  <si>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</si>
  <si>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</si>
  <si>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</si>
  <si>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</si>
  <si>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</si>
  <si>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</si>
  <si>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</si>
  <si>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</si>
  <si>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</si>
  <si>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</si>
  <si>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</si>
  <si>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</si>
  <si>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</si>
  <si>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</si>
  <si>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</si>
  <si>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</si>
  <si>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</si>
  <si>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</si>
  <si>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</si>
  <si>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</si>
  <si>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</si>
  <si>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</si>
  <si>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</si>
  <si>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</si>
  <si>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</si>
  <si>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</si>
  <si>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</si>
  <si>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</si>
  <si>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</si>
  <si>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</si>
  <si>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</si>
  <si>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</si>
  <si>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</si>
  <si>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</si>
  <si>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</si>
  <si>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</si>
  <si>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</si>
  <si>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</si>
  <si>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</si>
  <si>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</si>
  <si>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</si>
  <si>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</si>
  <si>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</si>
  <si>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</si>
  <si>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</si>
  <si>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</si>
  <si>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</si>
  <si>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</si>
  <si>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</si>
  <si>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</si>
  <si>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</si>
  <si>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</si>
  <si>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</si>
  <si>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</si>
  <si>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</si>
  <si>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</si>
  <si>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</si>
  <si>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</si>
  <si>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</si>
  <si>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</si>
  <si>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</si>
  <si>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</si>
  <si>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</si>
  <si>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</si>
  <si>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</si>
  <si>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</si>
  <si>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</si>
  <si>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</si>
  <si>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</si>
  <si>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</si>
  <si>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</si>
  <si>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</si>
  <si>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</si>
  <si>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</si>
  <si>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</si>
  <si>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</si>
  <si>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</si>
  <si>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</si>
  <si>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</si>
  <si>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</si>
  <si>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</si>
  <si>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</si>
  <si>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</si>
  <si>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</si>
  <si>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</si>
  <si>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</si>
  <si>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</si>
  <si>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</si>
  <si>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</si>
  <si>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</si>
  <si>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</si>
  <si>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</si>
  <si>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</si>
  <si>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</si>
  <si>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</si>
  <si>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</si>
  <si>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</si>
  <si>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</si>
  <si>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</si>
  <si>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</si>
  <si>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</si>
  <si>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</si>
  <si>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</si>
  <si>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</si>
  <si>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</si>
  <si>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</si>
  <si>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</si>
  <si>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</si>
  <si>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</si>
  <si>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</si>
  <si>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</si>
  <si>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</si>
  <si>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</si>
  <si>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</si>
  <si>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</si>
  <si>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</si>
  <si>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</si>
  <si>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</si>
  <si>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</si>
  <si>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</si>
  <si>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</si>
  <si>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</si>
  <si>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</si>
  <si>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</si>
  <si>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</si>
  <si>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</si>
  <si>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</si>
  <si>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</si>
  <si>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</si>
  <si>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</si>
  <si>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</si>
  <si>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</si>
  <si>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</si>
  <si>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</si>
  <si>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</si>
  <si>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</si>
  <si>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</si>
  <si>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</si>
  <si>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</si>
  <si>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</si>
  <si>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</si>
  <si>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</si>
  <si>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</si>
  <si>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</si>
  <si>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</si>
  <si>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</si>
  <si>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</si>
  <si>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</si>
  <si>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</si>
  <si>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</si>
  <si>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</si>
  <si>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</si>
  <si>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</si>
  <si>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</si>
  <si>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</si>
  <si>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</si>
  <si>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</si>
  <si>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</si>
  <si>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</si>
  <si>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</si>
  <si>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</si>
  <si>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</si>
  <si>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</si>
  <si>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</si>
  <si>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</si>
  <si>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</si>
  <si>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</si>
  <si>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</si>
  <si>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</si>
  <si>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</si>
  <si>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</si>
  <si>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</si>
  <si>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</si>
  <si>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</si>
  <si>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</si>
  <si>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</si>
  <si>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</si>
  <si>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</si>
  <si>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</si>
  <si>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</si>
  <si>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</si>
  <si>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</si>
  <si>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</si>
  <si>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</si>
  <si>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</si>
  <si>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</si>
  <si>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</si>
  <si>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</si>
  <si>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</si>
  <si>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</si>
  <si>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</si>
  <si>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</si>
  <si>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</si>
  <si>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</si>
  <si>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</si>
  <si>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</si>
  <si>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</si>
  <si>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</si>
  <si>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</si>
  <si>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</si>
  <si>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</si>
  <si>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</si>
  <si>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</si>
  <si>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</si>
  <si>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</si>
  <si>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</si>
  <si>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</si>
  <si>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</si>
  <si>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</si>
  <si>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</si>
  <si>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</si>
  <si>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</si>
  <si>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</si>
  <si>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</si>
  <si>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</si>
  <si>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</si>
  <si>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</si>
  <si>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</si>
  <si>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</si>
  <si>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</si>
  <si>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</si>
  <si>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</si>
  <si>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</si>
  <si>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</si>
  <si>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</si>
  <si>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</si>
  <si>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</si>
  <si>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</si>
  <si>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</si>
  <si>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</si>
  <si>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</si>
  <si>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</si>
  <si>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</si>
  <si>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</si>
  <si>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</si>
  <si>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</si>
  <si>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</si>
  <si>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</si>
  <si>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</si>
  <si>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</si>
  <si>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</si>
  <si>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</si>
  <si>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</si>
  <si>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</si>
  <si>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</si>
  <si>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</si>
  <si>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</si>
  <si>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</si>
  <si>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</si>
  <si>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</si>
  <si>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</si>
  <si>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</si>
  <si>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</si>
  <si>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</si>
  <si>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</si>
  <si>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</si>
  <si>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</si>
  <si>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</si>
  <si>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</si>
  <si>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</si>
  <si>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</si>
  <si>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</si>
  <si>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</si>
  <si>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</si>
  <si>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</si>
  <si>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</si>
  <si>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</si>
  <si>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</si>
  <si>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</si>
  <si>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</si>
  <si>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</si>
  <si>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</si>
  <si>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</si>
  <si>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</si>
  <si>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</si>
  <si>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</si>
  <si>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</si>
  <si>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</si>
  <si>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</si>
  <si>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</si>
  <si>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</si>
  <si>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</si>
  <si>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</si>
  <si>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</si>
  <si>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</si>
  <si>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</si>
  <si>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</si>
  <si>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</si>
  <si>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</si>
  <si>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</si>
  <si>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</si>
  <si>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</si>
  <si>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</si>
  <si>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</si>
  <si>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</si>
  <si>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</si>
  <si>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</si>
  <si>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</si>
  <si>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</si>
  <si>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</si>
  <si>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</si>
  <si>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</si>
  <si>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</si>
  <si>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</si>
  <si>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</si>
  <si>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</si>
  <si>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</si>
  <si>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</si>
  <si>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</si>
  <si>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</si>
  <si>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</si>
  <si>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</si>
  <si>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</si>
  <si>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</si>
  <si>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</si>
  <si>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</si>
  <si>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</si>
  <si>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</si>
  <si>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</si>
  <si>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</si>
  <si>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</si>
  <si>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</si>
  <si>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</si>
  <si>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</si>
  <si>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</si>
  <si>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</si>
  <si>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</si>
  <si>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</si>
  <si>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</si>
  <si>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</si>
  <si>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</si>
  <si>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</si>
  <si>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</si>
  <si>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</si>
  <si>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</si>
  <si>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</si>
  <si>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</si>
  <si>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</si>
  <si>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</si>
  <si>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</si>
  <si>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</si>
  <si>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</si>
  <si>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</si>
  <si>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</si>
  <si>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</si>
  <si>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</si>
  <si>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</si>
  <si>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</si>
  <si>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</si>
  <si>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</si>
  <si>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</si>
  <si>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</si>
  <si>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</si>
  <si>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</si>
  <si>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</si>
  <si>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</si>
  <si>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</si>
  <si>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</si>
  <si>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</si>
  <si>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</si>
  <si>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</si>
  <si>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</si>
  <si>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</si>
  <si>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</si>
  <si>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</si>
  <si>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</si>
  <si>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</si>
  <si>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</si>
  <si>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</si>
  <si>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</si>
  <si>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</si>
  <si>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</si>
  <si>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</si>
  <si>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</si>
  <si>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</si>
  <si>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</si>
  <si>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</si>
  <si>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</si>
  <si>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</si>
  <si>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</si>
  <si>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</si>
  <si>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</si>
  <si>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</si>
  <si>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</si>
  <si>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</si>
  <si>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</si>
  <si>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</si>
  <si>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</si>
  <si>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</si>
  <si>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</si>
  <si>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</si>
  <si>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</si>
  <si>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</si>
  <si>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</si>
  <si>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</si>
  <si>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</si>
  <si>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</si>
  <si>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</si>
  <si>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</si>
  <si>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</si>
  <si>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</si>
  <si>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</si>
  <si>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</si>
  <si>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</si>
  <si>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</si>
  <si>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</si>
  <si>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</si>
  <si>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</si>
  <si>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</si>
  <si>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</si>
  <si>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</si>
  <si>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</si>
  <si>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</si>
  <si>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</si>
  <si>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</si>
  <si>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</si>
  <si>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</si>
  <si>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</si>
  <si>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</si>
  <si>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</si>
  <si>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</si>
  <si>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</si>
  <si>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</si>
  <si>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</si>
  <si>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</si>
  <si>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</si>
  <si>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</si>
  <si>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</si>
  <si>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</si>
  <si>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</si>
  <si>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</si>
  <si>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</si>
  <si>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</si>
  <si>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</si>
  <si>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</si>
  <si>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</si>
  <si>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</si>
  <si>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</si>
  <si>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</si>
  <si>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</si>
  <si>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</si>
  <si>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</si>
  <si>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</si>
  <si>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</si>
  <si>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</si>
  <si>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</si>
  <si>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</si>
  <si>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</si>
  <si>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</si>
  <si>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</si>
  <si>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</si>
  <si>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</si>
  <si>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</si>
  <si>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</si>
  <si>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</si>
  <si>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</si>
  <si>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</si>
  <si>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</si>
  <si>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</si>
  <si>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</si>
  <si>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</si>
  <si>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</si>
  <si>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</si>
  <si>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</si>
  <si>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</si>
  <si>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</si>
  <si>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</si>
  <si>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</si>
  <si>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</si>
  <si>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</si>
  <si>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</si>
  <si>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</si>
  <si>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</si>
  <si>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</si>
  <si>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</si>
  <si>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</si>
  <si>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</si>
  <si>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</si>
  <si>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</si>
  <si>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</si>
  <si>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</si>
  <si>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</si>
  <si>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</si>
  <si>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</si>
  <si>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</si>
  <si>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</si>
  <si>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</si>
  <si>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</si>
  <si>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</si>
  <si>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</si>
  <si>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</si>
  <si>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</si>
  <si>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</si>
  <si>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</si>
  <si>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</si>
  <si>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</si>
  <si>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</si>
  <si>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</si>
  <si>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</si>
  <si>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</si>
  <si>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</si>
  <si>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</si>
  <si>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</si>
  <si>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</si>
  <si>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</si>
  <si>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</si>
  <si>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</si>
  <si>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</si>
  <si>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</si>
  <si>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</si>
  <si>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</si>
  <si>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</si>
  <si>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</si>
  <si>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</si>
  <si>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</si>
  <si>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</si>
  <si>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</si>
  <si>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</si>
  <si>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</si>
  <si>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</si>
  <si>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</si>
  <si>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</si>
  <si>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</si>
  <si>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</si>
  <si>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</si>
  <si>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</si>
  <si>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</si>
  <si>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</si>
  <si>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</si>
  <si>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</si>
  <si>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</si>
  <si>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</si>
  <si>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</si>
  <si>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</si>
  <si>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</si>
  <si>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</si>
  <si>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</si>
  <si>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</si>
  <si>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</si>
  <si>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</si>
  <si>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</si>
  <si>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</si>
  <si>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</si>
  <si>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</si>
  <si>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</si>
  <si>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</si>
  <si>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</si>
  <si>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</si>
  <si>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</si>
  <si>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</si>
  <si>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</si>
  <si>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</si>
  <si>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</si>
  <si>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</si>
  <si>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</si>
  <si>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</si>
  <si>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</si>
  <si>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</si>
  <si>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</si>
  <si>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</si>
  <si>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</si>
  <si>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</si>
  <si>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</si>
  <si>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</si>
  <si>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</si>
  <si>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</si>
  <si>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</si>
  <si>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</si>
  <si>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</si>
  <si>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</si>
  <si>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</si>
  <si>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</si>
  <si>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</si>
  <si>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</si>
  <si>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</si>
  <si>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</si>
  <si>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</si>
  <si>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</si>
  <si>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</si>
  <si>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</si>
  <si>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</si>
  <si>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</si>
  <si>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</si>
  <si>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</si>
  <si>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</si>
  <si>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</si>
  <si>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</si>
  <si>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</si>
  <si>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</si>
  <si>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</si>
  <si>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</si>
  <si>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</si>
  <si>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</si>
  <si>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</si>
  <si>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</si>
  <si>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</si>
  <si>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</si>
  <si>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</si>
  <si>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</si>
  <si>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</si>
  <si>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</si>
  <si>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</si>
  <si>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</si>
  <si>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</si>
  <si>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</si>
  <si>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</si>
  <si>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</si>
  <si>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</si>
  <si>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</si>
  <si>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</si>
  <si>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</si>
  <si>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</si>
  <si>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</si>
  <si>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</si>
  <si>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</si>
  <si>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</si>
  <si>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</si>
  <si>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</si>
  <si>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</si>
  <si>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</si>
  <si>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</si>
  <si>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</si>
  <si>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</si>
  <si>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</si>
  <si>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</si>
  <si>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</si>
  <si>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</si>
  <si>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</si>
  <si>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</si>
  <si>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</si>
  <si>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</si>
  <si>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</si>
  <si>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</si>
  <si>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</si>
  <si>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</si>
  <si>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</si>
  <si>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</si>
  <si>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</si>
  <si>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</si>
  <si>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</si>
  <si>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</si>
  <si>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</si>
  <si>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</si>
  <si>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</si>
  <si>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</si>
  <si>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</si>
  <si>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</si>
  <si>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</si>
  <si>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</si>
  <si>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</si>
  <si>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</si>
  <si>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</si>
  <si>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</si>
  <si>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</si>
  <si>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</si>
  <si>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</si>
  <si>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</si>
  <si>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</si>
  <si>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</si>
  <si>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</si>
  <si>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</si>
  <si>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</si>
  <si>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</si>
  <si>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</si>
  <si>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</si>
  <si>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</si>
  <si>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</si>
  <si>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</si>
  <si>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</si>
  <si>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</si>
  <si>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</si>
  <si>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</si>
  <si>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</si>
  <si>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</si>
  <si>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</si>
  <si>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</si>
  <si>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</si>
  <si>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</si>
  <si>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</si>
  <si>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</si>
  <si>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</si>
  <si>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</si>
  <si>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</si>
  <si>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</si>
  <si>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</si>
  <si>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</si>
  <si>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</si>
  <si>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</si>
  <si>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</si>
  <si>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</si>
  <si>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</si>
  <si>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</si>
  <si>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</si>
  <si>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</si>
  <si>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</si>
  <si>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</si>
  <si>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</si>
  <si>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</si>
  <si>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</si>
  <si>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</si>
  <si>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</si>
  <si>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</si>
  <si>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</si>
  <si>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</si>
  <si>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</si>
  <si>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</si>
  <si>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</si>
  <si>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</si>
  <si>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</si>
  <si>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</si>
  <si>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</si>
  <si>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</si>
  <si>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</si>
  <si>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</si>
  <si>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</si>
  <si>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</si>
  <si>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</si>
  <si>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</si>
  <si>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</si>
  <si>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</si>
  <si>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</si>
  <si>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</si>
  <si>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</si>
  <si>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</si>
  <si>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</si>
  <si>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</si>
  <si>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</si>
  <si>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</si>
  <si>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</si>
  <si>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</si>
  <si>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</si>
  <si>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</si>
  <si>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</si>
  <si>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</si>
  <si>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</si>
  <si>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</si>
  <si>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</si>
  <si>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</si>
  <si>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</si>
  <si>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</si>
  <si>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</si>
  <si>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</si>
  <si>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</si>
  <si>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</si>
  <si>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</si>
  <si>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</si>
  <si>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</si>
  <si>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</si>
  <si>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</si>
  <si>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</si>
  <si>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</si>
  <si>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</si>
  <si>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</si>
  <si>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</si>
  <si>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</si>
  <si>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</si>
  <si>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</si>
  <si>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</si>
  <si>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</si>
  <si>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</si>
  <si>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</si>
  <si>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</si>
  <si>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</si>
  <si>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</si>
  <si>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</si>
  <si>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</si>
  <si>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</si>
  <si>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</si>
  <si>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</si>
  <si>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</si>
  <si>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</si>
  <si>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</si>
  <si>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</si>
  <si>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</si>
  <si>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</si>
  <si>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</si>
  <si>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</si>
  <si>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</si>
  <si>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</si>
  <si>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</si>
  <si>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</si>
  <si>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</si>
  <si>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</si>
  <si>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</si>
  <si>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</si>
  <si>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</si>
  <si>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</si>
  <si>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</si>
  <si>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</si>
  <si>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</si>
  <si>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</si>
  <si>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</si>
  <si>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</si>
  <si>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</si>
  <si>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</si>
  <si>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</si>
  <si>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</si>
  <si>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</si>
  <si>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</si>
  <si>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</si>
  <si>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</si>
  <si>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</si>
  <si>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</si>
  <si>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</si>
  <si>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</si>
  <si>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</si>
  <si>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</si>
  <si>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</si>
  <si>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</si>
  <si>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</si>
  <si>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</si>
  <si>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</si>
  <si>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</si>
  <si>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</si>
  <si>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</si>
  <si>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</si>
  <si>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</si>
  <si>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</si>
  <si>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</si>
  <si>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</si>
  <si>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</si>
  <si>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</si>
  <si>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</si>
  <si>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</si>
  <si>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</si>
  <si>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</si>
  <si>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</si>
  <si>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</si>
  <si>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</si>
  <si>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</si>
  <si>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</si>
  <si>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</si>
  <si>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</si>
  <si>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</si>
  <si>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</si>
  <si>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</si>
  <si>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</si>
  <si>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</si>
  <si>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</si>
  <si>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</si>
  <si>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</si>
  <si>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</si>
  <si>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</si>
  <si>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</si>
  <si>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</si>
  <si>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</si>
  <si>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</si>
  <si>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</si>
  <si>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</si>
  <si>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</si>
  <si>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</si>
  <si>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</si>
  <si>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</si>
  <si>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</si>
  <si>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</si>
  <si>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</si>
  <si>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</si>
  <si>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</si>
  <si>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</si>
  <si>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</si>
  <si>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</si>
  <si>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</si>
  <si>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</si>
  <si>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</si>
  <si>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</si>
  <si>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</si>
  <si>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</si>
  <si>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</si>
  <si>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</si>
  <si>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</si>
  <si>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</si>
  <si>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</si>
  <si>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</si>
  <si>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</si>
  <si>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</si>
  <si>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</si>
  <si>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</si>
  <si>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</si>
  <si>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</si>
  <si>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</si>
  <si>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</si>
  <si>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</si>
  <si>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</si>
  <si>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</si>
  <si>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</si>
  <si>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</si>
  <si>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</si>
  <si>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</si>
  <si>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</si>
  <si>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</si>
  <si>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</si>
  <si>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</si>
  <si>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</si>
  <si>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</si>
  <si>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</si>
  <si>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</si>
  <si>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</si>
  <si>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</si>
  <si>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</si>
  <si>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</si>
  <si>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</si>
  <si>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</si>
  <si>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</si>
  <si>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</si>
  <si>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</si>
  <si>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</si>
  <si>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</si>
  <si>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</si>
  <si>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</si>
  <si>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</si>
  <si>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</si>
  <si>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</si>
  <si>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</si>
  <si>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</si>
  <si>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</si>
  <si>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</si>
  <si>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</si>
  <si>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</si>
  <si>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</si>
  <si>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</si>
  <si>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</si>
  <si>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</si>
  <si>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</si>
  <si>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</si>
  <si>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</si>
  <si>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</si>
  <si>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</si>
  <si>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</si>
  <si>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</si>
  <si>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</si>
  <si>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</si>
  <si>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</si>
  <si>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</si>
  <si>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</si>
  <si>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</si>
  <si>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</si>
  <si>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</si>
  <si>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</si>
  <si>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</si>
  <si>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</si>
  <si>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</si>
  <si>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</si>
  <si>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</si>
  <si>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</si>
  <si>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</si>
  <si>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</si>
  <si>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</si>
  <si>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</si>
  <si>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</si>
  <si>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</si>
  <si>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</si>
  <si>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</si>
  <si>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</si>
  <si>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</si>
  <si>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</si>
  <si>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</si>
  <si>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</si>
  <si>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</si>
  <si>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</si>
  <si>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</si>
  <si>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</si>
  <si>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</si>
  <si>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</si>
  <si>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</si>
  <si>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</si>
  <si>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</si>
  <si>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</si>
  <si>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</si>
  <si>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</si>
  <si>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</si>
  <si>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</si>
  <si>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</si>
  <si>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</si>
  <si>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</si>
  <si>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</si>
  <si>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</si>
  <si>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</si>
  <si>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</si>
  <si>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</si>
  <si>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</si>
  <si>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</si>
  <si>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</si>
  <si>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</si>
  <si>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</si>
  <si>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</si>
  <si>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</si>
  <si>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</si>
  <si>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</si>
  <si>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</si>
  <si>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</si>
  <si>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</si>
  <si>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</si>
  <si>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</si>
  <si>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</si>
  <si>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</si>
  <si>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</si>
  <si>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</si>
  <si>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</si>
  <si>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</si>
  <si>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</si>
  <si>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</si>
  <si>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</si>
  <si>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</si>
  <si>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</si>
  <si>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</si>
  <si>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</si>
  <si>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</si>
  <si>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</si>
  <si>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</si>
  <si>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</si>
  <si>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</si>
  <si>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</si>
  <si>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</si>
  <si>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</si>
  <si>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</si>
  <si>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</si>
  <si>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</si>
  <si>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</si>
  <si>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</si>
  <si>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</si>
  <si>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</si>
  <si>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</si>
  <si>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</si>
  <si>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</si>
  <si>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</si>
  <si>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</si>
  <si>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</si>
  <si>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</si>
  <si>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</si>
  <si>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</si>
  <si>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</si>
  <si>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</si>
  <si>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</si>
  <si>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</si>
  <si>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</si>
  <si>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</si>
  <si>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</si>
  <si>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</si>
  <si>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</si>
  <si>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</si>
  <si>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</si>
  <si>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</si>
  <si>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</si>
  <si>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</si>
  <si>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</si>
  <si>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</si>
  <si>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</si>
  <si>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</si>
  <si>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</si>
  <si>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</si>
  <si>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</si>
  <si>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</si>
  <si>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</si>
  <si>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</si>
  <si>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</si>
  <si>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</si>
  <si>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</si>
  <si>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</si>
  <si>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</si>
  <si>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</si>
  <si>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</si>
  <si>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</si>
  <si>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</si>
  <si>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</si>
  <si>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</si>
  <si>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</si>
  <si>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</si>
  <si>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</si>
  <si>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</si>
  <si>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</si>
  <si>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</si>
  <si>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</si>
  <si>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</si>
  <si>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</si>
  <si>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</si>
  <si>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</si>
  <si>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</si>
  <si>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</si>
  <si>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</si>
  <si>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</si>
  <si>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</si>
  <si>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</si>
  <si>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</si>
  <si>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</si>
  <si>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</si>
  <si>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</si>
  <si>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</si>
  <si>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</si>
  <si>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</si>
  <si>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</si>
  <si>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</si>
  <si>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</si>
  <si>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</si>
  <si>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</si>
  <si>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</si>
  <si>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</si>
  <si>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</si>
  <si>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</si>
  <si>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</si>
  <si>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</si>
  <si>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</si>
  <si>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</si>
  <si>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</si>
  <si>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</si>
  <si>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</si>
  <si>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</si>
  <si>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</si>
  <si>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</si>
  <si>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</si>
  <si>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</si>
  <si>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</si>
  <si>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</si>
  <si>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</si>
  <si>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</si>
  <si>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</si>
  <si>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</si>
  <si>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</si>
  <si>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</si>
  <si>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</si>
  <si>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</si>
  <si>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</si>
  <si>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</si>
  <si>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</si>
  <si>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</si>
  <si>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</si>
  <si>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</si>
  <si>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</si>
  <si>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</si>
  <si>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</si>
  <si>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</si>
  <si>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</si>
  <si>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</si>
  <si>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</si>
  <si>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</si>
  <si>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</si>
  <si>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</si>
  <si>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</si>
  <si>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</si>
  <si>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</si>
  <si>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</si>
  <si>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</si>
  <si>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</si>
  <si>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</si>
  <si>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</si>
  <si>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</si>
  <si>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</si>
  <si>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</si>
  <si>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</si>
  <si>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</si>
  <si>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</si>
  <si>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</si>
  <si>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</si>
  <si>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</si>
  <si>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</si>
  <si>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</si>
  <si>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</si>
  <si>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</si>
  <si>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</si>
  <si>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</si>
  <si>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</si>
  <si>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</si>
  <si>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</si>
  <si>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</si>
  <si>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</si>
  <si>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</si>
  <si>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</si>
  <si>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</si>
  <si>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</si>
  <si>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</si>
  <si>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</si>
  <si>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</si>
  <si>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</si>
  <si>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</si>
  <si>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</si>
  <si>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</si>
  <si>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</si>
  <si>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</si>
  <si>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</si>
  <si>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</si>
  <si>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</si>
  <si>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</si>
  <si>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</si>
  <si>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</si>
  <si>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</si>
  <si>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</si>
  <si>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</si>
  <si>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</si>
  <si>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</si>
  <si>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</si>
  <si>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</si>
  <si>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</si>
  <si>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</si>
  <si>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</si>
  <si>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</si>
  <si>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</si>
  <si>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</si>
  <si>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</si>
  <si>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</si>
  <si>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</si>
  <si>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</si>
  <si>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</si>
  <si>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</si>
  <si>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</si>
  <si>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</si>
  <si>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</si>
  <si>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</si>
  <si>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</si>
  <si>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</si>
  <si>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</si>
  <si>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</si>
  <si>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</si>
  <si>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</si>
  <si>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</si>
  <si>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</si>
  <si>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</si>
  <si>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</si>
  <si>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</si>
  <si>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</si>
  <si>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</si>
  <si>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</si>
  <si>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</si>
  <si>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</si>
  <si>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</si>
  <si>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</si>
  <si>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</si>
  <si>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</si>
  <si>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</si>
  <si>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</si>
  <si>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</si>
  <si>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</si>
  <si>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</si>
  <si>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</si>
  <si>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</si>
  <si>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</si>
  <si>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</si>
  <si>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</si>
  <si>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</si>
  <si>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</si>
  <si>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</si>
  <si>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</si>
  <si>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</si>
  <si>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</si>
  <si>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</si>
  <si>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</si>
  <si>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</si>
  <si>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</si>
  <si>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</si>
  <si>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</si>
  <si>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</si>
  <si>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</si>
  <si>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</si>
  <si>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</si>
  <si>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</si>
  <si>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</si>
  <si>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</si>
  <si>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</si>
  <si>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</si>
  <si>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</si>
  <si>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</si>
  <si>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</si>
  <si>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</si>
  <si>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</si>
  <si>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</si>
  <si>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</si>
  <si>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</si>
  <si>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</si>
  <si>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</si>
  <si>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</si>
  <si>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</si>
  <si>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</si>
  <si>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</si>
  <si>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</si>
  <si>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</si>
  <si>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</si>
  <si>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</si>
  <si>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</si>
  <si>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</si>
  <si>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</si>
  <si>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</si>
  <si>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</si>
  <si>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</si>
  <si>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</si>
  <si>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</si>
  <si>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</si>
  <si>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</si>
  <si>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</si>
  <si>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</si>
  <si>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</si>
  <si>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</si>
  <si>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</si>
  <si>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</si>
  <si>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</si>
  <si>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</si>
  <si>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</si>
  <si>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</si>
  <si>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</si>
  <si>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</si>
  <si>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</si>
  <si>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</si>
  <si>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</si>
  <si>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</si>
  <si>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</si>
  <si>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</si>
  <si>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</si>
  <si>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</si>
  <si>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</si>
  <si>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</si>
  <si>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</si>
  <si>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</si>
  <si>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</si>
  <si>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</si>
  <si>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</si>
  <si>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</si>
  <si>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</si>
  <si>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</si>
  <si>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</si>
  <si>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</si>
  <si>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</si>
  <si>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</si>
  <si>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</si>
  <si>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</si>
  <si>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</si>
  <si>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</si>
  <si>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</si>
  <si>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</si>
  <si>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</si>
  <si>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</si>
  <si>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</si>
  <si>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</si>
  <si>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</si>
  <si>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</si>
  <si>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</si>
  <si>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</si>
  <si>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</si>
  <si>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</si>
  <si>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</si>
  <si>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</si>
  <si>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</si>
  <si>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</si>
  <si>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</si>
  <si>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</si>
  <si>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</si>
  <si>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</si>
  <si>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</si>
  <si>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</si>
  <si>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</si>
  <si>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</si>
  <si>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</si>
  <si>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</si>
  <si>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</si>
  <si>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</si>
  <si>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</si>
  <si>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</si>
  <si>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</si>
  <si>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</si>
  <si>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</si>
  <si>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</si>
  <si>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</si>
  <si>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</si>
  <si>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</si>
  <si>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</si>
  <si>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</si>
  <si>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</si>
  <si>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</si>
  <si>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</si>
  <si>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</si>
  <si>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</si>
  <si>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</si>
  <si>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</si>
  <si>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</si>
  <si>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</si>
  <si>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</si>
  <si>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</si>
  <si>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</si>
  <si>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</si>
  <si>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</si>
  <si>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</si>
  <si>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</si>
  <si>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</si>
  <si>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</si>
  <si>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</si>
  <si>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</si>
  <si>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</si>
  <si>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</si>
  <si>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</si>
  <si>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</si>
  <si>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</si>
  <si>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</si>
  <si>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</si>
  <si>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</si>
  <si>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</si>
  <si>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</si>
  <si>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</si>
  <si>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</si>
  <si>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</si>
  <si>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</si>
  <si>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</si>
  <si>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</si>
  <si>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</si>
  <si>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</si>
  <si>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</si>
  <si>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</si>
  <si>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</si>
  <si>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</si>
  <si>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</si>
  <si>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</si>
  <si>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</si>
  <si>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</si>
  <si>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</si>
  <si>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</si>
  <si>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</si>
  <si>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</si>
  <si>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</si>
  <si>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</si>
  <si>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</si>
  <si>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</si>
  <si>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</si>
  <si>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</si>
  <si>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</si>
  <si>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</si>
  <si>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</si>
  <si>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</si>
  <si>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</si>
  <si>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</si>
  <si>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</si>
  <si>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</si>
  <si>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</si>
  <si>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</si>
  <si>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</si>
  <si>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</si>
  <si>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</si>
  <si>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</si>
  <si>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</si>
  <si>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</si>
  <si>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</si>
  <si>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</si>
  <si>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</si>
  <si>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</si>
  <si>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</si>
  <si>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</si>
  <si>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</si>
  <si>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</si>
  <si>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</si>
  <si>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</si>
  <si>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</si>
  <si>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</si>
  <si>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</si>
  <si>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</si>
  <si>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</si>
  <si>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</si>
  <si>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</si>
  <si>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</si>
  <si>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</si>
  <si>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</si>
  <si>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</si>
  <si>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</si>
  <si>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</si>
  <si>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</si>
  <si>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</si>
  <si>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</si>
  <si>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</si>
  <si>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</si>
  <si>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</si>
  <si>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</si>
  <si>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</si>
  <si>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</si>
  <si>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</si>
  <si>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</si>
  <si>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</si>
  <si>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</si>
  <si>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</si>
  <si>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</si>
  <si>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</si>
  <si>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</si>
  <si>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</si>
  <si>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</si>
  <si>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</si>
  <si>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</si>
  <si>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</si>
  <si>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</si>
  <si>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</si>
  <si>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</si>
  <si>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</si>
  <si>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</si>
  <si>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</si>
  <si>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</si>
  <si>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</si>
  <si>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</si>
  <si>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</si>
  <si>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</si>
  <si>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</si>
  <si>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</si>
  <si>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</si>
  <si>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</si>
  <si>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</si>
  <si>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</si>
  <si>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</si>
  <si>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</si>
  <si>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</si>
  <si>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</si>
  <si>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</si>
  <si>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</si>
  <si>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</si>
  <si>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</si>
  <si>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</si>
  <si>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</si>
  <si>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</si>
  <si>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</si>
  <si>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</si>
  <si>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</si>
  <si>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</si>
  <si>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</si>
  <si>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</si>
  <si>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</si>
  <si>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</si>
  <si>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</si>
  <si>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</si>
  <si>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</si>
  <si>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</si>
  <si>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</si>
  <si>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</si>
  <si>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</si>
  <si>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</si>
  <si>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</si>
  <si>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</si>
  <si>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</si>
  <si>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</si>
  <si>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</si>
  <si>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</si>
  <si>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</si>
  <si>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</si>
  <si>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</si>
  <si>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</si>
  <si>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</si>
  <si>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</si>
  <si>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</si>
  <si>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</si>
  <si>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</si>
  <si>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</si>
  <si>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</si>
  <si>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</si>
  <si>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</si>
  <si>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</si>
  <si>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</si>
  <si>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</si>
  <si>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</si>
  <si>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</si>
  <si>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</si>
  <si>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</si>
  <si>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</si>
  <si>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</si>
  <si>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</si>
  <si>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</si>
  <si>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</si>
  <si>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</si>
  <si>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</si>
  <si>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</si>
  <si>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</si>
  <si>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</si>
  <si>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</si>
  <si>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</si>
  <si>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</si>
  <si>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</si>
  <si>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</si>
  <si>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</si>
  <si>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</si>
  <si>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</si>
  <si>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</si>
  <si>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</si>
  <si>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</si>
  <si>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</si>
  <si>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</si>
  <si>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</si>
  <si>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</si>
  <si>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</si>
  <si>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</si>
  <si>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</si>
  <si>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</si>
  <si>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</si>
  <si>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</si>
  <si>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</si>
  <si>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</si>
  <si>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</si>
  <si>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</si>
  <si>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</si>
  <si>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</si>
  <si>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</si>
  <si>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</si>
  <si>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</si>
  <si>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</si>
  <si>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</si>
  <si>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</si>
  <si>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</si>
  <si>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</si>
  <si>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</si>
  <si>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</si>
  <si>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</si>
  <si>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</si>
  <si>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</si>
  <si>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</si>
  <si>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</si>
  <si>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</si>
  <si>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</si>
  <si>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</si>
  <si>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</si>
  <si>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</si>
  <si>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</si>
  <si>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</si>
  <si>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</si>
  <si>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</si>
  <si>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</si>
  <si>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</si>
  <si>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</si>
  <si>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</si>
  <si>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</si>
  <si>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</si>
  <si>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</si>
  <si>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</si>
  <si>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</si>
  <si>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</si>
  <si>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</si>
  <si>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</si>
  <si>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</si>
  <si>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</si>
  <si>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</si>
  <si>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</si>
  <si>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</si>
  <si>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</si>
  <si>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</si>
  <si>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</si>
  <si>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</si>
  <si>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</si>
  <si>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</si>
  <si>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</si>
  <si>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</si>
  <si>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</si>
  <si>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</si>
  <si>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</si>
  <si>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</si>
  <si>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</si>
  <si>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</si>
  <si>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</si>
  <si>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</si>
  <si>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</si>
  <si>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</si>
  <si>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</si>
  <si>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</si>
  <si>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</si>
  <si>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</si>
  <si>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</si>
  <si>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</si>
  <si>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</si>
  <si>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</si>
  <si>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</si>
  <si>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</si>
  <si>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</si>
  <si>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</si>
  <si>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</si>
  <si>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</si>
  <si>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</si>
  <si>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</si>
  <si>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</si>
  <si>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</si>
  <si>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</si>
  <si>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</si>
  <si>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</si>
  <si>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</si>
  <si>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</si>
  <si>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</si>
  <si>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</si>
  <si>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</si>
  <si>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</si>
  <si>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</si>
  <si>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</si>
  <si>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</si>
  <si>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</si>
  <si>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</si>
  <si>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</si>
  <si>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</si>
  <si>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</si>
  <si>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</si>
  <si>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</si>
  <si>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</si>
  <si>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</si>
  <si>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</si>
  <si>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</si>
  <si>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</si>
  <si>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</si>
  <si>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</si>
  <si>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</si>
  <si>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</si>
  <si>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</si>
  <si>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</si>
  <si>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</si>
  <si>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</si>
  <si>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</si>
  <si>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</si>
  <si>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</si>
  <si>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</si>
  <si>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</si>
  <si>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</si>
  <si>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</si>
  <si>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</si>
  <si>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</si>
  <si>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</si>
  <si>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</si>
  <si>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</si>
  <si>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</si>
  <si>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</si>
  <si>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</si>
  <si>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</si>
  <si>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</si>
  <si>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</si>
  <si>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</si>
  <si>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</si>
  <si>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</si>
  <si>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</si>
  <si>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</si>
  <si>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</si>
  <si>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</si>
  <si>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</si>
  <si>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</si>
  <si>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</si>
  <si>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</si>
  <si>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</si>
  <si>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</si>
  <si>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</si>
  <si>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</si>
  <si>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</si>
  <si>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</si>
  <si>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</si>
  <si>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</si>
  <si>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</si>
  <si>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</si>
  <si>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</si>
  <si>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</si>
  <si>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</si>
  <si>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</si>
  <si>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</si>
  <si>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</si>
  <si>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</si>
  <si>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</si>
  <si>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</si>
  <si>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</si>
  <si>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</si>
  <si>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</si>
  <si>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</si>
  <si>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</si>
  <si>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</si>
  <si>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</si>
  <si>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</si>
  <si>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</si>
  <si>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</si>
  <si>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</si>
  <si>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</si>
  <si>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</si>
  <si>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</si>
  <si>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</si>
  <si>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</si>
  <si>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</si>
  <si>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</si>
  <si>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</si>
  <si>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</si>
  <si>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</si>
  <si>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</si>
  <si>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</si>
  <si>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</si>
  <si>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</si>
  <si>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</si>
  <si>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</si>
  <si>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</si>
  <si>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</si>
  <si>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</si>
  <si>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</si>
  <si>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</si>
  <si>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</si>
  <si>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</si>
  <si>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</si>
  <si>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</si>
  <si>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</si>
  <si>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</si>
  <si>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</si>
  <si>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</si>
  <si>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</si>
  <si>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</si>
  <si>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</si>
  <si>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</si>
  <si>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</si>
  <si>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</si>
  <si>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</si>
  <si>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</si>
  <si>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</si>
  <si>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</si>
  <si>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</si>
  <si>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</si>
  <si>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</si>
  <si>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</si>
  <si>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</si>
  <si>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</si>
  <si>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</si>
  <si>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</si>
  <si>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</si>
  <si>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</si>
  <si>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</si>
  <si>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</si>
  <si>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</si>
  <si>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</si>
  <si>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</si>
  <si>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</si>
  <si>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</si>
  <si>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</si>
  <si>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</si>
  <si>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</si>
  <si>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</si>
  <si>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</si>
  <si>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</si>
  <si>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</si>
  <si>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</si>
  <si>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</si>
  <si>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</si>
  <si>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</si>
  <si>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</si>
  <si>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</si>
  <si>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</si>
  <si>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</si>
  <si>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</si>
  <si>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</si>
  <si>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</si>
  <si>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</si>
  <si>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</si>
  <si>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</si>
  <si>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</si>
  <si>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</si>
  <si>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</si>
  <si>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</si>
  <si>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</si>
  <si>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</si>
  <si>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</si>
  <si>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</si>
  <si>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</si>
  <si>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</si>
  <si>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</si>
  <si>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</si>
  <si>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</si>
  <si>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</si>
  <si>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</si>
  <si>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</si>
  <si>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</si>
  <si>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</si>
  <si>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</si>
  <si>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</si>
  <si>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</si>
  <si>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</si>
  <si>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</si>
  <si>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</si>
  <si>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</si>
  <si>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</si>
  <si>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</si>
  <si>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</si>
  <si>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</si>
  <si>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</si>
  <si>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</si>
  <si>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</si>
  <si>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</si>
  <si>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</si>
  <si>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</si>
  <si>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</si>
  <si>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</si>
  <si>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</si>
  <si>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</si>
  <si>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</si>
  <si>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</si>
  <si>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</si>
  <si>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</si>
  <si>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</si>
  <si>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</si>
  <si>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</si>
  <si>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</si>
  <si>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</si>
  <si>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</si>
  <si>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</si>
  <si>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</si>
  <si>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</si>
  <si>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</si>
  <si>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</si>
  <si>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</si>
  <si>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</si>
  <si>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</si>
  <si>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</si>
  <si>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</si>
  <si>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</si>
  <si>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</si>
  <si>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</si>
  <si>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</si>
  <si>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</si>
  <si>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</si>
  <si>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</si>
  <si>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</si>
  <si>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</si>
  <si>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</si>
  <si>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</si>
  <si>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</si>
  <si>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</si>
  <si>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</si>
  <si>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</si>
  <si>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</si>
  <si>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</si>
  <si>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</si>
  <si>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</si>
  <si>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</si>
  <si>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</si>
  <si>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</si>
  <si>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</si>
  <si>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</si>
  <si>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</si>
  <si>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</si>
  <si>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</si>
  <si>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</si>
  <si>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</si>
  <si>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</si>
  <si>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</si>
  <si>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</si>
  <si>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</si>
  <si>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</si>
  <si>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</si>
  <si>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</si>
  <si>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</si>
  <si>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</si>
  <si>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</si>
  <si>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</si>
  <si>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</si>
  <si>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</si>
  <si>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</si>
  <si>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</si>
  <si>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</si>
  <si>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</si>
  <si>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</si>
  <si>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</si>
  <si>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</si>
  <si>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</si>
  <si>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</si>
  <si>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</si>
  <si>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</si>
  <si>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</si>
  <si>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</si>
  <si>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</si>
  <si>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</si>
  <si>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</si>
  <si>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</si>
  <si>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</si>
  <si>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</si>
  <si>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</si>
  <si>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</si>
  <si>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</si>
  <si>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</si>
  <si>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</si>
  <si>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</si>
  <si>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</si>
  <si>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</si>
  <si>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</si>
  <si>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</si>
  <si>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</si>
  <si>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</si>
  <si>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</si>
  <si>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</si>
  <si>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</si>
  <si>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</si>
  <si>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</si>
  <si>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</si>
  <si>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</si>
  <si>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</si>
  <si>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</si>
  <si>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</si>
  <si>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</si>
  <si>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</si>
  <si>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</si>
  <si>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</si>
  <si>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</si>
  <si>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</si>
  <si>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</si>
  <si>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</si>
  <si>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</si>
  <si>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</si>
  <si>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</si>
  <si>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</si>
  <si>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</si>
  <si>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</si>
  <si>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</si>
  <si>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</si>
  <si>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</si>
  <si>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</si>
  <si>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</si>
  <si>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</si>
  <si>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</si>
  <si>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</si>
  <si>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</si>
  <si>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</si>
  <si>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</si>
  <si>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</si>
  <si>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</si>
  <si>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</si>
  <si>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</si>
  <si>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</si>
  <si>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</si>
  <si>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</si>
  <si>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</si>
  <si>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</si>
  <si>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</si>
  <si>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</si>
  <si>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</si>
  <si>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</si>
  <si>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</si>
  <si>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</si>
  <si>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</si>
  <si>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</si>
  <si>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</si>
  <si>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</si>
  <si>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</si>
  <si>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</si>
  <si>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</si>
  <si>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</si>
  <si>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</si>
  <si>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</si>
  <si>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</si>
  <si>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</si>
  <si>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</si>
  <si>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</si>
  <si>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</si>
  <si>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</si>
  <si>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</si>
  <si>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</si>
  <si>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</si>
  <si>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</si>
  <si>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</si>
  <si>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</si>
  <si>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</si>
  <si>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</si>
  <si>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</si>
  <si>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</si>
  <si>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</si>
  <si>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</si>
  <si>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</si>
  <si>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</si>
  <si>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</si>
  <si>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</si>
  <si>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</si>
  <si>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</si>
  <si>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</si>
  <si>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</si>
  <si>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</si>
  <si>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</si>
  <si>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</si>
  <si>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</si>
  <si>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</si>
  <si>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</si>
  <si>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</si>
  <si>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</si>
  <si>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</si>
  <si>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</si>
  <si>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</si>
  <si>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</si>
  <si>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</si>
  <si>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</si>
  <si>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</si>
  <si>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</si>
  <si>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</si>
  <si>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</si>
  <si>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</si>
  <si>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</si>
  <si>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</si>
  <si>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</si>
  <si>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</si>
  <si>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</si>
  <si>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</si>
  <si>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</si>
  <si>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</si>
  <si>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</si>
  <si>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</si>
  <si>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</si>
  <si>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</si>
  <si>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</si>
  <si>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</si>
  <si>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</si>
  <si>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</si>
  <si>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</si>
  <si>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</si>
  <si>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</si>
  <si>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</si>
  <si>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</si>
  <si>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</si>
  <si>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</si>
  <si>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</si>
  <si>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</si>
  <si>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</si>
  <si>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</si>
  <si>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</si>
  <si>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</si>
  <si>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</si>
  <si>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</si>
  <si>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</si>
  <si>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</si>
  <si>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</si>
  <si>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</si>
  <si>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</si>
  <si>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</si>
  <si>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</si>
  <si>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</si>
  <si>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</si>
  <si>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</si>
  <si>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</si>
  <si>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</si>
  <si>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</si>
  <si>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</si>
  <si>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</si>
  <si>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</si>
  <si>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</si>
  <si>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</si>
  <si>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</si>
  <si>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</si>
  <si>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</si>
  <si>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</si>
  <si>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</si>
  <si>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</si>
  <si>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</si>
  <si>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</si>
  <si>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</si>
  <si>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</si>
  <si>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</si>
  <si>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</si>
  <si>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</si>
  <si>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</si>
  <si>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</si>
  <si>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</si>
  <si>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</si>
  <si>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</si>
  <si>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</si>
  <si>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</si>
  <si>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</si>
  <si>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</si>
  <si>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</si>
  <si>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</si>
  <si>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</si>
  <si>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</si>
  <si>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</si>
  <si>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</si>
  <si>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</si>
  <si>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</si>
  <si>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</si>
  <si>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</si>
  <si>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</si>
  <si>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</si>
  <si>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</si>
  <si>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</si>
  <si>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</si>
  <si>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</si>
  <si>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</si>
  <si>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</si>
  <si>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</si>
  <si>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</si>
  <si>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</si>
  <si>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</si>
  <si>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</si>
  <si>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</si>
  <si>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</si>
  <si>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</si>
  <si>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</si>
  <si>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</si>
  <si>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</si>
  <si>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</si>
  <si>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</si>
  <si>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</si>
  <si>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</si>
  <si>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</si>
  <si>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</si>
  <si>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</si>
  <si>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</si>
  <si>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</si>
  <si>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</si>
  <si>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</si>
  <si>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</si>
  <si>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</si>
  <si>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</si>
  <si>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</si>
  <si>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</si>
  <si>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</si>
  <si>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</si>
  <si>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</si>
  <si>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</si>
  <si>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</si>
  <si>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</si>
  <si>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</si>
  <si>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</si>
  <si>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</si>
  <si>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</si>
  <si>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</si>
  <si>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</si>
  <si>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</si>
  <si>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</si>
  <si>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</si>
  <si>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</si>
  <si>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</si>
  <si>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</si>
  <si>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</si>
  <si>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</si>
  <si>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</si>
  <si>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</si>
  <si>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</si>
  <si>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</si>
  <si>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</si>
  <si>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</si>
  <si>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</si>
  <si>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</si>
  <si>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</si>
  <si>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</si>
  <si>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</si>
  <si>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</si>
  <si>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</si>
  <si>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</si>
  <si>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</si>
  <si>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</si>
  <si>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</si>
  <si>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</si>
  <si>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</si>
  <si>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</si>
  <si>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</si>
  <si>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</si>
  <si>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</si>
  <si>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</si>
  <si>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</si>
  <si>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</si>
  <si>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</si>
  <si>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</si>
  <si>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</si>
  <si>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</si>
  <si>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</si>
  <si>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</si>
  <si>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</si>
  <si>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</si>
  <si>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</si>
  <si>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</si>
  <si>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</si>
  <si>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</si>
  <si>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</si>
  <si>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</si>
  <si>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</si>
  <si>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</si>
  <si>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</si>
  <si>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</si>
  <si>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</si>
  <si>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</si>
  <si>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</si>
  <si>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</si>
  <si>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</si>
  <si>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</si>
  <si>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</si>
  <si>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</si>
  <si>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</si>
  <si>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</si>
  <si>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</si>
  <si>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</si>
  <si>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</si>
  <si>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</si>
  <si>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</si>
  <si>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</si>
  <si>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</si>
  <si>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</si>
  <si>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</si>
  <si>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</si>
  <si>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</si>
  <si>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</si>
  <si>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</si>
  <si>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</si>
  <si>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</si>
  <si>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</si>
  <si>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</si>
  <si>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</si>
  <si>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</si>
  <si>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</si>
  <si>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</si>
  <si>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</si>
  <si>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</si>
  <si>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</si>
  <si>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</si>
  <si>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</si>
  <si>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</si>
  <si>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</si>
  <si>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</si>
  <si>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</si>
  <si>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</si>
  <si>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</si>
  <si>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</si>
  <si>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</si>
  <si>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</si>
  <si>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</si>
  <si>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</si>
  <si>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</si>
  <si>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</si>
  <si>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</si>
  <si>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</si>
  <si>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</si>
  <si>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</si>
  <si>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</si>
  <si>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</si>
  <si>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</si>
  <si>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</si>
  <si>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</si>
  <si>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</si>
  <si>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</si>
  <si>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</si>
  <si>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</si>
  <si>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</si>
  <si>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</si>
  <si>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</si>
  <si>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</si>
  <si>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</si>
  <si>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</si>
  <si>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</si>
  <si>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</si>
  <si>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</si>
  <si>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</si>
  <si>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</si>
  <si>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</si>
  <si>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</si>
  <si>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</si>
  <si>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</si>
  <si>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</si>
  <si>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</si>
  <si>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</si>
  <si>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</si>
  <si>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</si>
  <si>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</si>
  <si>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</si>
  <si>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</si>
  <si>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</si>
  <si>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</si>
  <si>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</si>
  <si>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</si>
  <si>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</si>
  <si>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</si>
  <si>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</si>
  <si>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</si>
  <si>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</si>
  <si>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</si>
  <si>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</si>
  <si>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</si>
  <si>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</si>
  <si>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</si>
  <si>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</si>
  <si>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</si>
  <si>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</si>
  <si>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</si>
  <si>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</si>
  <si>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</si>
  <si>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</si>
  <si>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</si>
  <si>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</si>
  <si>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</si>
  <si>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</si>
  <si>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</si>
  <si>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</si>
  <si>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</si>
  <si>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</si>
  <si>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</si>
  <si>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</si>
  <si>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</si>
  <si>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</si>
  <si>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</si>
  <si>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</si>
  <si>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</si>
  <si>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</si>
  <si>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</si>
  <si>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</si>
  <si>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</si>
  <si>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</si>
  <si>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</si>
  <si>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</si>
  <si>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</si>
  <si>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</si>
  <si>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</si>
  <si>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</si>
  <si>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</si>
  <si>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</si>
  <si>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</si>
  <si>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</si>
  <si>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</si>
  <si>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</si>
  <si>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</si>
  <si>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</si>
  <si>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</si>
  <si>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</si>
  <si>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</si>
  <si>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</si>
  <si>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</si>
  <si>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</si>
  <si>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</si>
  <si>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</si>
  <si>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</si>
  <si>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</si>
  <si>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</si>
  <si>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</si>
  <si>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</si>
  <si>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</si>
  <si>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</si>
  <si>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</si>
  <si>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</si>
  <si>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</si>
  <si>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</si>
  <si>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</si>
  <si>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</si>
  <si>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</si>
  <si>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</si>
  <si>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</si>
  <si>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</si>
  <si>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</si>
  <si>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</si>
  <si>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</si>
  <si>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</si>
  <si>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</si>
  <si>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</si>
  <si>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</si>
  <si>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</si>
  <si>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</si>
  <si>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</si>
  <si>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</si>
  <si>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</si>
  <si>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</si>
  <si>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</si>
  <si>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</si>
  <si>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</si>
  <si>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</si>
  <si>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</si>
  <si>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</si>
  <si>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</si>
  <si>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</si>
  <si>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</si>
  <si>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</si>
  <si>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</si>
  <si>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</si>
  <si>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</si>
  <si>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</si>
  <si>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</si>
  <si>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</si>
  <si>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</si>
  <si>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</si>
  <si>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</si>
  <si>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</si>
  <si>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</si>
  <si>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</si>
  <si>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</si>
  <si>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</si>
  <si>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</si>
  <si>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</si>
  <si>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</si>
  <si>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</si>
  <si>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</si>
  <si>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</si>
  <si>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</si>
  <si>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</si>
  <si>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</si>
  <si>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</si>
  <si>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</si>
  <si>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</si>
  <si>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</si>
  <si>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</si>
  <si>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</si>
  <si>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</si>
  <si>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</si>
  <si>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</si>
  <si>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</si>
  <si>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</si>
  <si>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</si>
  <si>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</si>
  <si>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</si>
  <si>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</si>
  <si>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</si>
  <si>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</si>
  <si>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</si>
  <si>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</si>
  <si>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</si>
  <si>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</si>
  <si>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</si>
  <si>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</si>
  <si>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</si>
  <si>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</si>
  <si>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</si>
  <si>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</si>
  <si>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</si>
  <si>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</si>
  <si>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</si>
  <si>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</si>
  <si>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</si>
  <si>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</si>
  <si>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</si>
  <si>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</si>
  <si>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</si>
  <si>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</si>
  <si>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</si>
  <si>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</si>
  <si>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</si>
  <si>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</si>
  <si>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</si>
  <si>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</si>
  <si>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</si>
  <si>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</si>
  <si>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</si>
  <si>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</si>
  <si>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</si>
  <si>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</si>
  <si>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</si>
  <si>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</si>
  <si>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</si>
  <si>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</si>
  <si>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</si>
  <si>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</si>
  <si>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</si>
  <si>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</si>
  <si>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</si>
  <si>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</si>
  <si>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</si>
  <si>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</si>
  <si>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</si>
  <si>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</si>
  <si>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</si>
  <si>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</si>
  <si>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</si>
  <si>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</si>
  <si>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</si>
  <si>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</si>
  <si>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</si>
  <si>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</si>
  <si>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</si>
  <si>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</si>
  <si>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</si>
  <si>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</si>
  <si>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</si>
  <si>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</si>
  <si>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</si>
  <si>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</si>
  <si>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</si>
  <si>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</si>
  <si>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</si>
  <si>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</si>
  <si>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</si>
  <si>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</si>
  <si>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</si>
  <si>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</si>
  <si>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</si>
  <si>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</si>
  <si>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</si>
  <si>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</si>
  <si>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</si>
  <si>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</si>
  <si>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</si>
  <si>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</si>
  <si>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</si>
  <si>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</si>
  <si>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</si>
  <si>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</si>
  <si>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</si>
  <si>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</si>
  <si>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</si>
  <si>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</si>
  <si>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</si>
  <si>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</si>
  <si>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</si>
  <si>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</si>
  <si>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</si>
  <si>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</si>
  <si>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</si>
  <si>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</si>
  <si>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</si>
  <si>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</si>
  <si>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</si>
  <si>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</si>
  <si>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</si>
  <si>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</si>
  <si>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</si>
  <si>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</si>
  <si>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</si>
  <si>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</si>
  <si>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</si>
  <si>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</si>
  <si>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</si>
  <si>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</si>
  <si>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</si>
  <si>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</si>
  <si>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</si>
  <si>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</si>
  <si>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</si>
  <si>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</si>
  <si>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</si>
  <si>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</si>
  <si>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</si>
  <si>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</si>
  <si>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</si>
  <si>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</si>
  <si>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</si>
  <si>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</si>
  <si>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</si>
  <si>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</si>
  <si>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</si>
  <si>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</si>
  <si>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</si>
  <si>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</si>
  <si>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</si>
  <si>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</si>
  <si>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</si>
  <si>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</si>
  <si>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</si>
  <si>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</si>
  <si>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</si>
  <si>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</si>
  <si>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</si>
  <si>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</si>
  <si>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</si>
  <si>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</si>
  <si>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</si>
  <si>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</si>
  <si>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</si>
  <si>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</si>
  <si>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</si>
  <si>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</si>
  <si>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</si>
  <si>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</si>
  <si>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</si>
  <si>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</si>
  <si>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</si>
  <si>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</si>
  <si>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</si>
  <si>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</si>
  <si>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</si>
  <si>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</si>
  <si>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</si>
  <si>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</si>
  <si>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</si>
  <si>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</si>
  <si>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</si>
  <si>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</si>
  <si>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</si>
  <si>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</si>
  <si>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</si>
  <si>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</si>
  <si>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</si>
  <si>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</si>
  <si>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</si>
  <si>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</si>
  <si>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</si>
  <si>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</si>
  <si>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</si>
  <si>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</si>
  <si>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</si>
  <si>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</si>
  <si>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</si>
  <si>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</si>
  <si>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</si>
  <si>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</si>
  <si>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</si>
  <si>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</si>
  <si>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</si>
  <si>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</si>
  <si>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</si>
  <si>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</si>
  <si>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</si>
  <si>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</si>
  <si>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</si>
  <si>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</si>
  <si>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</si>
  <si>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</si>
  <si>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</si>
  <si>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</si>
  <si>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</si>
  <si>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</si>
  <si>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</si>
  <si>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</si>
  <si>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</si>
  <si>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</si>
  <si>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</si>
  <si>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</si>
  <si>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</si>
  <si>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</si>
  <si>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</si>
  <si>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</si>
  <si>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</si>
  <si>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</si>
  <si>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</si>
  <si>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</si>
  <si>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</si>
  <si>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</si>
  <si>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</si>
  <si>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</si>
  <si>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</si>
  <si>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</si>
  <si>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</si>
  <si>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</si>
  <si>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</si>
  <si>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</si>
  <si>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</si>
  <si>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</si>
  <si>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</si>
  <si>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</si>
  <si>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</si>
  <si>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</si>
  <si>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</si>
  <si>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</si>
  <si>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</si>
  <si>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</si>
  <si>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</si>
  <si>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</si>
  <si>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</si>
  <si>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</si>
  <si>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</si>
  <si>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</si>
  <si>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</si>
  <si>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</si>
  <si>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</si>
  <si>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</si>
  <si>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</si>
  <si>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</si>
  <si>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</si>
  <si>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</si>
  <si>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</si>
  <si>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</si>
  <si>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</si>
  <si>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</si>
  <si>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</si>
  <si>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</si>
  <si>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</si>
  <si>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</si>
  <si>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</si>
  <si>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</si>
  <si>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</si>
  <si>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</si>
  <si>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</si>
  <si>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</si>
  <si>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</si>
  <si>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</si>
  <si>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</si>
  <si>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</si>
  <si>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</si>
  <si>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</si>
  <si>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</si>
  <si>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</si>
  <si>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</si>
  <si>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</si>
  <si>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</si>
  <si>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</si>
  <si>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</si>
  <si>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</si>
  <si>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</si>
  <si>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</si>
  <si>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</si>
  <si>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</si>
  <si>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</si>
  <si>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</si>
  <si>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</si>
  <si>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</si>
  <si>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</si>
  <si>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</si>
  <si>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</si>
  <si>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</si>
  <si>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</si>
  <si>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</si>
  <si>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</si>
  <si>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</si>
  <si>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</si>
  <si>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</si>
  <si>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</si>
  <si>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</si>
  <si>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</si>
  <si>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</si>
  <si>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</si>
  <si>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</si>
  <si>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</si>
  <si>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</si>
  <si>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</si>
  <si>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</si>
  <si>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</si>
  <si>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</si>
  <si>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</si>
  <si>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</si>
  <si>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</si>
  <si>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</si>
  <si>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</si>
  <si>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</si>
  <si>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</si>
  <si>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</si>
  <si>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</si>
  <si>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</si>
  <si>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</si>
  <si>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</si>
  <si>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</si>
  <si>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</si>
  <si>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</si>
  <si>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</si>
  <si>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</si>
  <si>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</si>
  <si>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</si>
  <si>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</si>
  <si>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</si>
  <si>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</si>
  <si>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</si>
  <si>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</si>
  <si>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</si>
  <si>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</si>
  <si>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</si>
  <si>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</si>
  <si>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</si>
  <si>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</si>
  <si>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</si>
  <si>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</si>
  <si>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</si>
  <si>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</si>
  <si>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</si>
  <si>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</si>
  <si>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</si>
  <si>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</si>
  <si>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</si>
  <si>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</si>
  <si>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</si>
  <si>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</si>
  <si>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</si>
  <si>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</si>
  <si>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</si>
  <si>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</si>
  <si>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</si>
  <si>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</si>
  <si>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</si>
  <si>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</si>
  <si>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</si>
  <si>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</si>
  <si>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</si>
  <si>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</si>
  <si>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</si>
  <si>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</si>
  <si>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</si>
  <si>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</si>
  <si>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</si>
  <si>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</si>
  <si>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</si>
  <si>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</si>
  <si>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</si>
  <si>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</si>
  <si>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</si>
  <si>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</si>
  <si>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</si>
  <si>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</si>
  <si>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</si>
  <si>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</si>
  <si>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</si>
  <si>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</si>
  <si>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</si>
  <si>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</si>
  <si>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</si>
  <si>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</si>
  <si>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</si>
  <si>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</si>
  <si>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</si>
  <si>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</si>
  <si>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</si>
  <si>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</si>
  <si>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</si>
  <si>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</si>
  <si>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</si>
  <si>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</si>
  <si>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</si>
  <si>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</si>
  <si>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</si>
  <si>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</si>
  <si>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</si>
  <si>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</si>
  <si>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</si>
  <si>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</si>
  <si>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</si>
  <si>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</si>
  <si>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</si>
  <si>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</si>
  <si>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</si>
  <si>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</si>
  <si>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</si>
  <si>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</si>
  <si>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</si>
  <si>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</si>
  <si>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</si>
  <si>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</si>
  <si>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</si>
  <si>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</si>
  <si>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</si>
  <si>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</si>
  <si>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</si>
  <si>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</si>
  <si>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</si>
  <si>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</si>
  <si>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</si>
  <si>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</si>
  <si>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</si>
  <si>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</si>
  <si>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</si>
  <si>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</si>
  <si>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</si>
  <si>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</si>
  <si>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</si>
  <si>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</si>
  <si>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</si>
  <si>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</si>
  <si>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</si>
  <si>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</si>
  <si>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</si>
  <si>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</si>
  <si>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</si>
  <si>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</si>
  <si>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</si>
  <si>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</si>
  <si>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</si>
  <si>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</si>
  <si>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</si>
  <si>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</si>
  <si>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</si>
  <si>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</si>
  <si>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</si>
  <si>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</si>
  <si>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</si>
  <si>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</si>
  <si>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</si>
  <si>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</si>
  <si>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</si>
  <si>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</si>
  <si>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</si>
  <si>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</si>
  <si>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</si>
  <si>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</si>
  <si>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</si>
  <si>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</si>
  <si>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</si>
  <si>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</si>
  <si>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</si>
  <si>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</si>
  <si>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</si>
  <si>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</si>
  <si>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</si>
  <si>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</si>
  <si>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</si>
  <si>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</si>
  <si>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</si>
  <si>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</si>
  <si>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</si>
  <si>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</si>
  <si>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</si>
  <si>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</si>
  <si>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</si>
  <si>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</si>
  <si>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</si>
  <si>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</si>
  <si>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</si>
  <si>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</si>
  <si>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</si>
  <si>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</si>
  <si>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</si>
  <si>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</si>
  <si>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</si>
  <si>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</si>
  <si>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</si>
  <si>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</si>
  <si>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</si>
  <si>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</si>
  <si>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</si>
  <si>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</si>
  <si>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</si>
  <si>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</si>
  <si>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</si>
  <si>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</si>
  <si>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</si>
  <si>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</si>
  <si>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</si>
  <si>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</si>
  <si>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</si>
  <si>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</si>
  <si>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</si>
  <si>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</si>
  <si>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</si>
  <si>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</si>
  <si>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</si>
  <si>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</si>
  <si>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</si>
  <si>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</si>
  <si>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</si>
  <si>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</si>
  <si>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</si>
  <si>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</si>
  <si>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</si>
  <si>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</si>
  <si>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</si>
  <si>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</si>
  <si>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</si>
  <si>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</si>
  <si>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</si>
  <si>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</si>
  <si>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</si>
  <si>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</si>
  <si>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</si>
  <si>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</si>
  <si>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</si>
  <si>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</si>
  <si>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</si>
  <si>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</si>
  <si>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</si>
  <si>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</si>
  <si>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</si>
  <si>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</si>
  <si>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</si>
  <si>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</si>
  <si>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</si>
  <si>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</si>
  <si>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</si>
  <si>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</si>
  <si>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</si>
  <si>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</si>
  <si>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</si>
  <si>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</si>
  <si>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</si>
  <si>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</si>
  <si>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</si>
  <si>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</si>
  <si>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</si>
  <si>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</si>
  <si>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</si>
  <si>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</si>
  <si>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</si>
  <si>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</si>
  <si>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</si>
  <si>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</si>
  <si>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</si>
  <si>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</si>
  <si>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</si>
  <si>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</si>
  <si>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</si>
  <si>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</si>
  <si>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</si>
  <si>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</si>
  <si>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</si>
  <si>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</si>
  <si>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</si>
  <si>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</si>
  <si>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</si>
  <si>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</si>
  <si>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</si>
  <si>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</si>
  <si>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</si>
  <si>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</si>
  <si>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</si>
  <si>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</si>
  <si>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</si>
  <si>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</si>
  <si>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</si>
  <si>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</si>
  <si>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</si>
  <si>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</si>
  <si>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</si>
  <si>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</si>
  <si>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</si>
  <si>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</si>
  <si>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</si>
  <si>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</si>
  <si>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</si>
  <si>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</si>
  <si>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</si>
  <si>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</si>
  <si>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</si>
  <si>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</si>
  <si>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</si>
  <si>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</si>
  <si>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</si>
  <si>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</si>
  <si>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</si>
  <si>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</si>
  <si>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</si>
  <si>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</si>
  <si>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</si>
  <si>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</si>
  <si>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</si>
  <si>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</si>
  <si>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</si>
  <si>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</si>
  <si>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</si>
  <si>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</si>
  <si>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</si>
  <si>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</si>
  <si>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</si>
  <si>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</si>
  <si>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</si>
  <si>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</si>
  <si>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</si>
  <si>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</si>
  <si>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</si>
  <si>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</si>
  <si>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</si>
  <si>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</si>
  <si>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</si>
  <si>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</si>
  <si>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</si>
  <si>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</si>
  <si>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</si>
  <si>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</si>
  <si>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</si>
  <si>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</si>
  <si>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</si>
  <si>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</si>
  <si>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</si>
  <si>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</si>
  <si>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</si>
  <si>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</si>
  <si>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</si>
  <si>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</si>
  <si>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</si>
  <si>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</si>
  <si>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</si>
  <si>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</si>
  <si>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</si>
  <si>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</si>
  <si>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</si>
  <si>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</si>
  <si>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</si>
  <si>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</si>
  <si>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</si>
  <si>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</si>
  <si>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</si>
  <si>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</si>
  <si>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</si>
  <si>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</si>
  <si>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</si>
  <si>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</si>
  <si>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</si>
  <si>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</si>
  <si>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</si>
  <si>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</si>
  <si>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</si>
  <si>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</si>
  <si>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</si>
  <si>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</si>
  <si>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</si>
  <si>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</si>
  <si>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</si>
  <si>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</si>
  <si>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</si>
  <si>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</si>
  <si>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</si>
  <si>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</si>
  <si>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</si>
  <si>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</si>
  <si>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</si>
  <si>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</si>
  <si>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</si>
  <si>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</si>
  <si>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</si>
  <si>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</si>
  <si>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</si>
  <si>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</si>
  <si>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</si>
  <si>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</si>
  <si>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</si>
  <si>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</si>
  <si>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</si>
  <si>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</si>
  <si>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</si>
  <si>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</si>
  <si>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</si>
  <si>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</si>
  <si>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</si>
  <si>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</si>
  <si>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</si>
  <si>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</si>
  <si>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</si>
  <si>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</si>
  <si>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</si>
  <si>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</si>
  <si>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</si>
  <si>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</si>
  <si>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</si>
  <si>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</si>
  <si>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</si>
  <si>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</si>
  <si>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</si>
  <si>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</si>
  <si>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</si>
  <si>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</si>
  <si>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</si>
  <si>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</si>
  <si>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</si>
  <si>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</si>
  <si>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</si>
  <si>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</si>
  <si>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</si>
  <si>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</si>
  <si>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</si>
  <si>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</si>
  <si>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</si>
  <si>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</si>
  <si>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</si>
  <si>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</si>
  <si>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</si>
  <si>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</si>
  <si>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</si>
  <si>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</si>
  <si>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</si>
  <si>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</si>
  <si>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</si>
  <si>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</si>
  <si>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</si>
  <si>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</si>
  <si>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</si>
  <si>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</si>
  <si>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</si>
  <si>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</si>
  <si>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</si>
  <si>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</si>
  <si>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</si>
  <si>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</si>
  <si>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</si>
  <si>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</si>
  <si>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</si>
  <si>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</si>
  <si>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</si>
  <si>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</si>
  <si>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</si>
  <si>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</si>
  <si>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</si>
  <si>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</si>
  <si>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</si>
  <si>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</si>
  <si>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</si>
  <si>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</si>
  <si>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</si>
  <si>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</si>
  <si>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</si>
  <si>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</si>
  <si>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</si>
  <si>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</si>
  <si>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</si>
  <si>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</si>
  <si>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</si>
  <si>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</si>
  <si>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</si>
  <si>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</si>
  <si>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</si>
  <si>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</si>
  <si>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</si>
  <si>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</si>
  <si>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</si>
  <si>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</si>
  <si>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</si>
  <si>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</si>
  <si>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</si>
  <si>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</si>
  <si>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</si>
  <si>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</si>
  <si>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</si>
  <si>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</si>
  <si>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</si>
  <si>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</si>
  <si>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</si>
  <si>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</si>
  <si>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</si>
  <si>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</si>
  <si>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</si>
  <si>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</si>
  <si>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</si>
  <si>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</si>
  <si>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</si>
  <si>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</si>
  <si>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</si>
  <si>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</si>
  <si>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</si>
  <si>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</si>
  <si>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</si>
  <si>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</si>
  <si>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</si>
  <si>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</si>
  <si>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</si>
  <si>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</si>
  <si>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</si>
  <si>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</si>
  <si>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</si>
  <si>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</si>
  <si>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</si>
  <si>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</si>
  <si>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</si>
  <si>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</si>
  <si>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</si>
  <si>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</si>
  <si>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</si>
  <si>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</si>
  <si>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</si>
  <si>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</si>
  <si>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</si>
  <si>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</si>
  <si>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</si>
  <si>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</si>
  <si>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</si>
  <si>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</si>
  <si>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</si>
  <si>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</si>
  <si>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</si>
  <si>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</si>
  <si>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</si>
  <si>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</si>
  <si>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</si>
  <si>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</si>
  <si>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</si>
  <si>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</si>
  <si>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</si>
  <si>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</si>
  <si>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</si>
  <si>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</si>
  <si>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</si>
  <si>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</si>
  <si>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</si>
  <si>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</si>
  <si>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</si>
  <si>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</si>
  <si>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</si>
  <si>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</si>
  <si>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</si>
  <si>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</si>
  <si>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</si>
  <si>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</si>
  <si>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</si>
  <si>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</si>
  <si>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</si>
  <si>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</si>
  <si>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</si>
  <si>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</si>
  <si>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</si>
  <si>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</si>
  <si>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</si>
  <si>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</si>
  <si>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</si>
  <si>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</si>
  <si>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</si>
  <si>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</si>
  <si>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</si>
  <si>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</si>
  <si>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</si>
  <si>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</si>
  <si>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</si>
  <si>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</si>
  <si>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</si>
  <si>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</si>
  <si>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</si>
  <si>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</si>
  <si>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</si>
  <si>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</si>
  <si>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</si>
  <si>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</si>
  <si>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</si>
  <si>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</si>
  <si>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</si>
  <si>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</si>
  <si>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</si>
  <si>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</si>
  <si>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</si>
  <si>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</si>
  <si>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</si>
  <si>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</si>
  <si>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</si>
  <si>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</si>
  <si>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</si>
  <si>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</si>
  <si>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</si>
  <si>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</si>
  <si>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</si>
  <si>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</si>
  <si>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</si>
  <si>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</si>
  <si>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</si>
  <si>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</si>
  <si>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</si>
  <si>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</si>
  <si>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</si>
  <si>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</si>
  <si>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</si>
  <si>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</si>
  <si>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</si>
  <si>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</si>
  <si>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</si>
  <si>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</si>
  <si>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</si>
  <si>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</si>
  <si>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</si>
  <si>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</si>
  <si>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</si>
  <si>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</si>
  <si>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</si>
  <si>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</si>
  <si>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</si>
  <si>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</si>
  <si>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</si>
  <si>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</si>
  <si>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</si>
  <si>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</si>
  <si>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</si>
  <si>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</si>
  <si>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</si>
  <si>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</si>
  <si>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</si>
  <si>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</si>
  <si>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</si>
  <si>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</si>
  <si>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</si>
  <si>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</si>
  <si>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</si>
  <si>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</si>
  <si>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</si>
  <si>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</si>
  <si>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</si>
  <si>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</si>
  <si>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</si>
  <si>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</si>
  <si>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</si>
  <si>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</si>
  <si>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</si>
  <si>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</si>
  <si>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</si>
  <si>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</si>
  <si>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</si>
  <si>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</si>
  <si>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</si>
  <si>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</si>
  <si>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</si>
  <si>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</si>
  <si>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</si>
  <si>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</si>
  <si>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</si>
  <si>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</si>
  <si>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</si>
  <si>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</si>
  <si>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</si>
  <si>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</si>
  <si>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</si>
  <si>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</si>
  <si>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</si>
  <si>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</si>
  <si>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</si>
  <si>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</si>
  <si>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</si>
  <si>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</si>
  <si>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</si>
  <si>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</si>
  <si>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</si>
  <si>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</si>
  <si>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</si>
  <si>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</si>
  <si>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</si>
  <si>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</si>
  <si>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</si>
  <si>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</si>
  <si>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</si>
  <si>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</si>
  <si>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</si>
  <si>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</si>
  <si>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</si>
  <si>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</si>
  <si>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</si>
  <si>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</si>
  <si>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</si>
  <si>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</si>
  <si>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</si>
  <si>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</si>
  <si>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</si>
  <si>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</si>
  <si>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</si>
  <si>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</si>
  <si>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</si>
  <si>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</si>
  <si>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</si>
  <si>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</si>
  <si>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</si>
  <si>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</si>
  <si>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</si>
  <si>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</si>
  <si>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</si>
  <si>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</si>
  <si>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</si>
  <si>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</si>
  <si>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</si>
  <si>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</si>
  <si>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</si>
  <si>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</si>
  <si>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</si>
  <si>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</si>
  <si>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</si>
  <si>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</si>
  <si>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</si>
  <si>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</si>
  <si>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</si>
  <si>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</si>
  <si>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</si>
  <si>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</si>
  <si>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</si>
  <si>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</si>
  <si>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</si>
  <si>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</si>
  <si>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</si>
  <si>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</si>
  <si>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</si>
  <si>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</si>
  <si>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</si>
  <si>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</si>
  <si>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</si>
  <si>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</si>
  <si>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</si>
  <si>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</si>
  <si>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</si>
  <si>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</si>
  <si>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</si>
  <si>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</si>
  <si>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</si>
  <si>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</si>
  <si>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</si>
  <si>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</si>
  <si>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</si>
  <si>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</si>
  <si>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</si>
  <si>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</si>
  <si>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</si>
  <si>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</si>
  <si>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</si>
  <si>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</si>
  <si>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</si>
  <si>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</si>
  <si>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</si>
  <si>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</si>
  <si>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</si>
  <si>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</si>
  <si>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</si>
  <si>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</si>
  <si>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</si>
  <si>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</si>
  <si>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</si>
  <si>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</si>
  <si>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</si>
  <si>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</si>
  <si>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</si>
  <si>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</si>
  <si>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</si>
  <si>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</si>
  <si>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</si>
  <si>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</si>
  <si>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</si>
  <si>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</si>
  <si>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</si>
  <si>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</si>
  <si>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</si>
  <si>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</si>
  <si>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</si>
  <si>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</si>
  <si>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</si>
  <si>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</si>
  <si>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</si>
  <si>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</si>
  <si>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</si>
  <si>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</si>
  <si>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</si>
  <si>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</si>
  <si>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</si>
  <si>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</si>
  <si>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</si>
  <si>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</si>
  <si>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</si>
  <si>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</si>
  <si>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</si>
  <si>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</si>
  <si>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</si>
  <si>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</si>
  <si>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</si>
  <si>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</si>
  <si>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</si>
  <si>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</si>
  <si>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</si>
  <si>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</si>
  <si>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</si>
  <si>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</si>
  <si>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</si>
  <si>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</si>
  <si>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</si>
  <si>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</si>
  <si>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</si>
  <si>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</si>
  <si>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</si>
  <si>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</si>
  <si>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</si>
  <si>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</si>
  <si>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</si>
  <si>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</si>
  <si>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</si>
  <si>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</si>
  <si>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</si>
  <si>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</si>
  <si>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</si>
  <si>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</si>
  <si>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</si>
  <si>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</si>
  <si>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</si>
  <si>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</si>
  <si>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</si>
  <si>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</si>
  <si>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</si>
  <si>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</si>
  <si>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</si>
  <si>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</si>
  <si>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</si>
  <si>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</si>
  <si>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</si>
  <si>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</si>
  <si>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</si>
  <si>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</si>
  <si>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</si>
  <si>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</si>
  <si>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</si>
  <si>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</si>
  <si>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</si>
  <si>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</si>
  <si>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</si>
  <si>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</si>
  <si>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</si>
  <si>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</si>
  <si>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</si>
  <si>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</si>
  <si>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</si>
  <si>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</si>
  <si>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</si>
  <si>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</si>
  <si>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</si>
  <si>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</si>
  <si>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</si>
  <si>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</si>
  <si>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</si>
  <si>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</si>
  <si>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</si>
  <si>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</si>
  <si>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</si>
  <si>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</si>
  <si>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</si>
  <si>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</si>
  <si>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</si>
  <si>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</si>
  <si>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</si>
  <si>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</si>
  <si>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</si>
  <si>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</si>
  <si>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</si>
  <si>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</si>
  <si>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</si>
  <si>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</si>
  <si>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</si>
  <si>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</si>
  <si>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</si>
  <si>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</si>
  <si>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</si>
  <si>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</si>
  <si>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</si>
  <si>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</si>
  <si>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</si>
  <si>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</si>
  <si>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</si>
  <si>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</si>
  <si>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</si>
  <si>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</si>
  <si>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</si>
  <si>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</si>
  <si>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</si>
  <si>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</si>
  <si>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</si>
  <si>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</si>
  <si>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</si>
  <si>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</si>
  <si>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</si>
  <si>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</si>
  <si>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</si>
  <si>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</si>
  <si>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</si>
  <si>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</si>
  <si>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</si>
  <si>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</si>
  <si>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</si>
  <si>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</si>
  <si>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</si>
  <si>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</si>
  <si>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</si>
  <si>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</si>
  <si>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</si>
  <si>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</si>
  <si>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</si>
  <si>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</si>
  <si>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</si>
  <si>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</si>
  <si>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</si>
  <si>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</si>
  <si>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</si>
  <si>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</si>
  <si>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</si>
  <si>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</si>
  <si>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</si>
  <si>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</si>
  <si>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</si>
  <si>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</si>
  <si>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</si>
  <si>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</si>
  <si>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</si>
  <si>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</si>
  <si>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</si>
  <si>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</si>
  <si>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</si>
  <si>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</si>
  <si>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</si>
  <si>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</si>
  <si>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</si>
  <si>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</si>
  <si>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</si>
  <si>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</si>
  <si>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</si>
  <si>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</si>
  <si>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</si>
  <si>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</si>
  <si>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</si>
  <si>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</si>
  <si>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</si>
  <si>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</si>
  <si>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</si>
  <si>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</si>
  <si>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</si>
  <si>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</si>
  <si>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</si>
  <si>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</si>
  <si>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</si>
  <si>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</si>
  <si>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</si>
  <si>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</si>
  <si>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</si>
  <si>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</si>
  <si>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</si>
  <si>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</si>
  <si>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</si>
  <si>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</si>
  <si>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</si>
  <si>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</si>
  <si>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</si>
  <si>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</si>
  <si>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</si>
  <si>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</si>
  <si>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</si>
  <si>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</si>
  <si>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</si>
  <si>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</si>
  <si>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</si>
  <si>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</si>
  <si>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</si>
  <si>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</si>
  <si>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</si>
  <si>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</si>
  <si>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</si>
  <si>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</si>
  <si>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</si>
  <si>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</si>
  <si>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</si>
  <si>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</si>
  <si>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</si>
  <si>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</si>
  <si>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</si>
  <si>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</si>
  <si>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</si>
  <si>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</si>
  <si>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</si>
  <si>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</si>
  <si>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</si>
  <si>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</si>
  <si>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</si>
  <si>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</si>
  <si>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</si>
  <si>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</si>
  <si>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</si>
  <si>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</si>
  <si>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</si>
  <si>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</si>
  <si>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</si>
  <si>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</si>
  <si>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</si>
  <si>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</si>
  <si>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</si>
  <si>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</si>
  <si>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</si>
  <si>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</si>
  <si>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</si>
  <si>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</si>
  <si>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</si>
  <si>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</si>
  <si>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</si>
  <si>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</si>
  <si>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</si>
  <si>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</si>
  <si>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</si>
  <si>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</si>
  <si>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</si>
  <si>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</si>
  <si>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</si>
  <si>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</si>
  <si>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</si>
  <si>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</si>
  <si>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</si>
  <si>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</si>
  <si>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</si>
  <si>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</si>
  <si>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</si>
  <si>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</si>
  <si>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</si>
  <si>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</si>
  <si>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</si>
  <si>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</si>
  <si>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</si>
  <si>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</si>
  <si>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</si>
  <si>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</si>
  <si>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</si>
  <si>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</si>
  <si>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</si>
  <si>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</si>
  <si>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</si>
  <si>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</si>
  <si>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</si>
  <si>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</si>
  <si>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</si>
  <si>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</si>
  <si>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</si>
  <si>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</si>
  <si>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</si>
  <si>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</si>
  <si>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</si>
  <si>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</si>
  <si>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</si>
  <si>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</si>
  <si>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</si>
  <si>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</si>
  <si>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</si>
  <si>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</si>
  <si>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</si>
  <si>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</si>
  <si>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</si>
  <si>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</si>
  <si>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</si>
  <si>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</si>
  <si>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</si>
  <si>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</si>
  <si>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</si>
  <si>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</si>
  <si>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</si>
  <si>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</si>
  <si>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</si>
  <si>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</si>
  <si>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</si>
  <si>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</si>
  <si>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</si>
  <si>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</si>
  <si>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</si>
  <si>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</si>
  <si>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</si>
  <si>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</si>
  <si>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</si>
  <si>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</si>
  <si>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</si>
  <si>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</si>
  <si>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</si>
  <si>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</si>
  <si>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</si>
  <si>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</si>
  <si>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</si>
  <si>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</si>
  <si>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</si>
  <si>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</si>
  <si>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</si>
  <si>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</si>
  <si>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</si>
  <si>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</si>
  <si>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</si>
  <si>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</si>
  <si>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</si>
  <si>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</si>
  <si>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</si>
  <si>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</si>
  <si>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</si>
  <si>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</si>
  <si>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</si>
  <si>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</si>
  <si>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</si>
  <si>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</si>
  <si>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</si>
  <si>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</si>
  <si>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</si>
  <si>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</si>
  <si>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</si>
  <si>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</si>
  <si>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</si>
  <si>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</si>
  <si>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</si>
  <si>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</si>
  <si>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</si>
  <si>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</si>
  <si>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</si>
  <si>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</si>
  <si>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</si>
  <si>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</si>
  <si>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</si>
  <si>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</si>
  <si>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</si>
  <si>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</si>
  <si>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</si>
  <si>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</si>
  <si>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</si>
  <si>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</si>
  <si>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</si>
  <si>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</si>
  <si>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</si>
  <si>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</si>
  <si>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</si>
  <si>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</si>
  <si>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</si>
  <si>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</si>
  <si>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</si>
  <si>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</si>
  <si>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</si>
  <si>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</si>
  <si>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</si>
  <si>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</si>
  <si>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</si>
  <si>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</si>
  <si>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</si>
  <si>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</si>
  <si>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</si>
  <si>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</si>
  <si>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</si>
  <si>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</si>
  <si>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</si>
  <si>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</si>
  <si>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</si>
  <si>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</si>
  <si>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</si>
  <si>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</si>
  <si>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</si>
  <si>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</si>
  <si>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</si>
  <si>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</si>
  <si>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</si>
  <si>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</si>
  <si>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</si>
  <si>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</si>
  <si>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</si>
  <si>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</si>
  <si>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</si>
  <si>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</si>
  <si>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</si>
  <si>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</si>
  <si>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</si>
  <si>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</si>
  <si>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</si>
  <si>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</si>
  <si>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</si>
  <si>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</si>
  <si>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</si>
  <si>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</si>
  <si>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</si>
  <si>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</si>
  <si>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</si>
  <si>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</si>
  <si>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</si>
  <si>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</si>
  <si>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</si>
  <si>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</si>
  <si>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</si>
  <si>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</si>
  <si>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</si>
  <si>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</si>
  <si>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</si>
  <si>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</si>
  <si>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</si>
  <si>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</si>
  <si>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</si>
  <si>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</si>
  <si>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</si>
  <si>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</si>
  <si>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</si>
  <si>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</si>
  <si>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</si>
  <si>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</si>
  <si>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</si>
  <si>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</si>
  <si>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</si>
  <si>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</si>
  <si>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</si>
  <si>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</si>
  <si>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</si>
  <si>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</si>
  <si>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</si>
  <si>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</si>
  <si>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</si>
  <si>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</si>
  <si>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</si>
  <si>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</si>
  <si>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</si>
  <si>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</si>
  <si>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</si>
  <si>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</si>
  <si>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</si>
  <si>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</si>
  <si>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</si>
  <si>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</si>
  <si>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</si>
  <si>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</si>
  <si>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</si>
  <si>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</si>
  <si>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</si>
  <si>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</si>
  <si>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</si>
  <si>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</si>
  <si>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</si>
  <si>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</si>
  <si>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</si>
  <si>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</si>
  <si>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</si>
  <si>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</si>
  <si>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</si>
  <si>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</si>
  <si>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</si>
  <si>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</si>
  <si>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</si>
  <si>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</si>
  <si>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</si>
  <si>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</si>
  <si>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</si>
  <si>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</si>
  <si>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</si>
  <si>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</si>
  <si>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</si>
  <si>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</si>
  <si>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</si>
  <si>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</si>
  <si>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</si>
  <si>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</si>
  <si>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</si>
  <si>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</si>
  <si>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</si>
  <si>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</si>
  <si>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</si>
  <si>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</si>
  <si>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</si>
  <si>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</si>
  <si>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</si>
  <si>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</si>
  <si>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</si>
  <si>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</si>
  <si>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</si>
  <si>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</si>
  <si>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</si>
  <si>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</si>
  <si>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</si>
  <si>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</si>
  <si>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</si>
  <si>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</si>
  <si>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</si>
  <si>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</si>
  <si>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</si>
  <si>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</si>
  <si>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</si>
  <si>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</si>
  <si>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</si>
  <si>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</si>
  <si>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</si>
  <si>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</si>
  <si>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</si>
  <si>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</si>
  <si>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</si>
  <si>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</si>
  <si>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</si>
  <si>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</si>
  <si>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</si>
  <si>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</si>
  <si>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</si>
  <si>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</si>
  <si>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</si>
  <si>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</si>
  <si>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</si>
  <si>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</si>
  <si>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</si>
  <si>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</si>
  <si>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</si>
  <si>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</si>
  <si>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</si>
  <si>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</si>
  <si>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</si>
  <si>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</si>
  <si>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</si>
  <si>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</si>
  <si>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</si>
  <si>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</si>
  <si>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</si>
  <si>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</si>
  <si>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</si>
  <si>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</si>
  <si>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</si>
  <si>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</si>
  <si>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</si>
  <si>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</si>
  <si>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</si>
  <si>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</si>
  <si>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</si>
  <si>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</si>
  <si>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</si>
  <si>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</si>
  <si>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</si>
  <si>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</si>
  <si>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</si>
  <si>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</si>
  <si>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</si>
  <si>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</si>
  <si>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</si>
  <si>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</si>
  <si>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</si>
  <si>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</si>
  <si>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</si>
  <si>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</si>
  <si>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</si>
  <si>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</si>
  <si>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</si>
  <si>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</si>
  <si>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</si>
  <si>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</si>
  <si>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</si>
  <si>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</si>
  <si>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</si>
  <si>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</si>
  <si>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</si>
  <si>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</si>
  <si>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</si>
  <si>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</si>
  <si>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</si>
  <si>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</si>
  <si>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</si>
  <si>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</si>
  <si>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</si>
  <si>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</si>
  <si>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</si>
  <si>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</si>
  <si>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</si>
  <si>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</si>
  <si>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</si>
  <si>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</si>
  <si>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</si>
  <si>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</si>
  <si>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</si>
  <si>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</si>
  <si>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</si>
  <si>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</si>
  <si>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</si>
  <si>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</si>
  <si>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</si>
  <si>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</si>
  <si>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</si>
  <si>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</si>
  <si>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</si>
  <si>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</si>
  <si>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</si>
  <si>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</si>
  <si>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</si>
  <si>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</si>
  <si>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</si>
  <si>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</si>
  <si>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</si>
  <si>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</si>
  <si>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</si>
  <si>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</si>
  <si>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</si>
  <si>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</si>
  <si>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</si>
  <si>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</si>
  <si>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</si>
  <si>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</si>
  <si>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</si>
  <si>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</si>
  <si>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</si>
  <si>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</si>
  <si>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</si>
  <si>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</si>
  <si>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</si>
  <si>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</si>
  <si>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</si>
  <si>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</si>
  <si>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</si>
  <si>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</si>
  <si>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</si>
  <si>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</si>
  <si>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</si>
  <si>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</si>
  <si>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</si>
  <si>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</si>
  <si>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</si>
  <si>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</si>
  <si>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</si>
  <si>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</si>
  <si>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</si>
  <si>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</si>
  <si>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</si>
  <si>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</si>
  <si>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</si>
  <si>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</si>
  <si>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</si>
  <si>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</si>
  <si>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</si>
  <si>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</si>
  <si>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</si>
  <si>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</si>
  <si>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</si>
  <si>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</si>
  <si>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</si>
  <si>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</si>
  <si>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</si>
  <si>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</si>
  <si>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</si>
  <si>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</si>
  <si>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</si>
  <si>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</si>
  <si>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</si>
  <si>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</si>
  <si>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</si>
  <si>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</si>
  <si>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</si>
  <si>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</si>
  <si>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</si>
  <si>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</si>
  <si>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</si>
  <si>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</si>
  <si>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</si>
  <si>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</si>
  <si>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</si>
  <si>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</si>
  <si>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</si>
  <si>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</si>
  <si>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</si>
  <si>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</si>
  <si>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</si>
  <si>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</si>
  <si>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</si>
  <si>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</si>
  <si>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</si>
  <si>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</si>
  <si>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</si>
  <si>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</si>
  <si>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</si>
  <si>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</si>
  <si>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</si>
  <si>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</si>
  <si>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</si>
  <si>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</si>
  <si>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</si>
  <si>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</si>
  <si>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</si>
  <si>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</si>
  <si>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</si>
  <si>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</si>
  <si>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</si>
  <si>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</si>
  <si>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</si>
  <si>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</si>
  <si>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</si>
  <si>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</si>
  <si>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</si>
  <si>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</si>
  <si>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</si>
  <si>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</si>
  <si>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</si>
  <si>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</si>
  <si>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</si>
  <si>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</si>
  <si>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</si>
  <si>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</si>
  <si>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</si>
  <si>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</si>
  <si>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</si>
  <si>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</si>
  <si>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</si>
  <si>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</si>
  <si>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</si>
  <si>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</si>
  <si>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</si>
  <si>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</si>
  <si>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</si>
  <si>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</si>
  <si>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</si>
  <si>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</si>
  <si>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</si>
  <si>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</si>
  <si>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</si>
  <si>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</si>
  <si>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</si>
  <si>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</si>
  <si>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</si>
  <si>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</si>
  <si>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</si>
  <si>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</si>
  <si>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</si>
  <si>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</si>
  <si>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</si>
  <si>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</si>
  <si>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</si>
  <si>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</si>
  <si>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</si>
  <si>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</si>
  <si>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</si>
  <si>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</si>
  <si>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</si>
  <si>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</si>
  <si>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</si>
  <si>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</si>
  <si>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</si>
  <si>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</si>
  <si>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</si>
  <si>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</si>
  <si>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</si>
  <si>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</si>
  <si>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</si>
  <si>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</si>
  <si>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</si>
  <si>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</si>
  <si>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</si>
  <si>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</si>
  <si>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</si>
  <si>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</si>
  <si>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</si>
  <si>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</si>
  <si>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</si>
  <si>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</si>
  <si>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</si>
  <si>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</si>
  <si>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</si>
  <si>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</si>
  <si>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</si>
  <si>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</si>
  <si>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</si>
  <si>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</si>
  <si>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</si>
  <si>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</si>
  <si>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</si>
  <si>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</si>
  <si>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</si>
  <si>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</si>
  <si>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</si>
  <si>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</si>
  <si>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</si>
  <si>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</si>
  <si>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</si>
  <si>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</si>
  <si>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</si>
  <si>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</si>
  <si>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</si>
  <si>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</si>
  <si>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</si>
  <si>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</si>
  <si>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</si>
  <si>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</si>
  <si>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</si>
  <si>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</si>
  <si>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</si>
  <si>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</si>
  <si>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</si>
  <si>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</si>
  <si>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</si>
  <si>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</si>
  <si>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</si>
  <si>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</si>
  <si>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</si>
  <si>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</si>
  <si>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</si>
  <si>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</si>
  <si>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</si>
  <si>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</si>
  <si>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</si>
  <si>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</si>
  <si>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</si>
  <si>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</si>
  <si>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</si>
  <si>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</si>
  <si>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</si>
  <si>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</si>
  <si>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</si>
  <si>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</si>
  <si>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</si>
  <si>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</si>
  <si>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</si>
  <si>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</si>
  <si>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</si>
  <si>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</si>
  <si>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</si>
  <si>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</si>
  <si>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</si>
  <si>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</si>
  <si>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</si>
  <si>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</si>
  <si>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</si>
  <si>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</si>
  <si>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</si>
  <si>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</si>
  <si>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</si>
  <si>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</si>
  <si>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</si>
  <si>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</si>
  <si>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</si>
  <si>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</si>
  <si>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</si>
  <si>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</si>
  <si>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</si>
  <si>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</si>
  <si>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</si>
  <si>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</si>
  <si>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</si>
  <si>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</si>
  <si>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</si>
  <si>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</si>
  <si>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</si>
  <si>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</si>
  <si>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</si>
  <si>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</si>
  <si>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</si>
  <si>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</si>
  <si>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</si>
  <si>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</si>
  <si>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</si>
  <si>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</si>
  <si>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</si>
  <si>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</si>
  <si>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</si>
  <si>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</si>
  <si>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</si>
  <si>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</si>
  <si>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</si>
  <si>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</si>
  <si>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</si>
  <si>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</si>
  <si>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</si>
  <si>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</si>
  <si>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</si>
  <si>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</si>
  <si>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</si>
  <si>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</si>
  <si>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</si>
  <si>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</si>
  <si>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</si>
  <si>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</si>
  <si>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</si>
  <si>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</si>
  <si>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</si>
  <si>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</si>
  <si>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</si>
  <si>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</si>
  <si>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</si>
  <si>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</si>
  <si>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</si>
  <si>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</si>
  <si>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</si>
  <si>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</si>
  <si>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</si>
  <si>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</si>
  <si>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</si>
  <si>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</si>
  <si>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</si>
  <si>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</si>
  <si>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</si>
  <si>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</si>
  <si>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</si>
  <si>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</si>
  <si>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</si>
  <si>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</si>
  <si>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</si>
  <si>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</si>
  <si>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</si>
  <si>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</si>
  <si>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</si>
  <si>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</si>
  <si>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</si>
  <si>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</si>
  <si>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</si>
  <si>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</si>
  <si>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</si>
  <si>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</si>
  <si>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</si>
  <si>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</si>
  <si>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</si>
  <si>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</si>
  <si>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</si>
  <si>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</si>
  <si>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</si>
  <si>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</si>
  <si>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</si>
  <si>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</si>
  <si>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</si>
  <si>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</si>
  <si>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</si>
  <si>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</si>
  <si>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</si>
  <si>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</si>
  <si>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</si>
  <si>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</si>
  <si>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</si>
  <si>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</si>
  <si>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</si>
  <si>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</si>
  <si>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</si>
  <si>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</si>
  <si>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</si>
  <si>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</si>
  <si>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</si>
  <si>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</si>
  <si>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</si>
  <si>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</si>
  <si>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</si>
  <si>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</si>
  <si>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</si>
  <si>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</si>
  <si>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</si>
  <si>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</si>
  <si>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</si>
  <si>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</si>
  <si>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</si>
  <si>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</si>
  <si>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</si>
  <si>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</si>
  <si>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</si>
  <si>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</si>
  <si>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</si>
  <si>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</si>
  <si>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</si>
  <si>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</si>
  <si>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</si>
  <si>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</si>
  <si>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</si>
  <si>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</si>
  <si>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</si>
  <si>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</si>
  <si>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</si>
  <si>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</si>
  <si>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</si>
  <si>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</si>
  <si>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</si>
  <si>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</si>
  <si>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</si>
  <si>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</si>
  <si>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</si>
  <si>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</si>
  <si>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</si>
  <si>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</si>
  <si>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</si>
  <si>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</si>
  <si>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</si>
  <si>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</si>
  <si>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</si>
  <si>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</si>
  <si>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</si>
  <si>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</si>
  <si>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</si>
  <si>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</si>
  <si>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</si>
  <si>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</si>
  <si>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</si>
  <si>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</si>
  <si>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</si>
  <si>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</si>
  <si>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</si>
  <si>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</si>
  <si>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</si>
  <si>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</si>
  <si>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</si>
  <si>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</si>
  <si>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</si>
  <si>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</si>
  <si>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</si>
  <si>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</si>
  <si>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</si>
  <si>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</si>
  <si>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</si>
  <si>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</si>
  <si>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</si>
  <si>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</si>
  <si>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</si>
  <si>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</si>
  <si>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</si>
  <si>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</si>
  <si>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</si>
  <si>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</si>
  <si>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</si>
  <si>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</si>
  <si>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</si>
  <si>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</si>
  <si>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</si>
  <si>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</si>
  <si>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</si>
  <si>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</si>
  <si>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</si>
  <si>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</si>
  <si>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</si>
  <si>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</si>
  <si>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</si>
  <si>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</si>
  <si>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</si>
  <si>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</si>
  <si>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</si>
  <si>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</si>
  <si>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</si>
  <si>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</si>
  <si>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</si>
  <si>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</si>
  <si>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</si>
  <si>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</si>
  <si>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</si>
  <si>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</si>
  <si>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</si>
  <si>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</si>
  <si>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</si>
  <si>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</si>
  <si>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</si>
  <si>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</si>
  <si>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</si>
  <si>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</si>
  <si>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</si>
  <si>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</si>
  <si>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</si>
  <si>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</si>
  <si>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</si>
  <si>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</si>
  <si>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</si>
  <si>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</si>
  <si>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</si>
  <si>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</si>
  <si>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</si>
  <si>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</si>
  <si>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</si>
  <si>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</si>
  <si>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</si>
  <si>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</si>
  <si>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</si>
  <si>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</si>
  <si>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</si>
  <si>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</si>
  <si>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</si>
  <si>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</si>
  <si>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</si>
  <si>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</si>
  <si>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</si>
  <si>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</si>
  <si>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</si>
  <si>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</si>
  <si>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</si>
  <si>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</si>
  <si>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</si>
  <si>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</si>
  <si>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</si>
  <si>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</si>
  <si>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</si>
  <si>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</si>
  <si>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</si>
  <si>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</si>
  <si>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</si>
  <si>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</si>
  <si>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</si>
  <si>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</si>
  <si>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</si>
  <si>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</si>
  <si>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</si>
  <si>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</si>
  <si>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</si>
  <si>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</si>
  <si>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</si>
  <si>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</si>
  <si>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</si>
  <si>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</si>
  <si>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</si>
  <si>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</si>
  <si>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</si>
  <si>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</si>
  <si>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</si>
  <si>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</si>
  <si>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</si>
  <si>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</si>
  <si>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</si>
  <si>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</si>
  <si>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</si>
  <si>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</si>
  <si>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</si>
  <si>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</si>
  <si>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</si>
  <si>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</si>
  <si>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</si>
  <si>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</si>
  <si>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</si>
  <si>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</si>
  <si>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</si>
  <si>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</si>
  <si>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</si>
  <si>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</si>
  <si>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</si>
  <si>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</si>
  <si>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</si>
  <si>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</si>
  <si>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</si>
  <si>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</si>
  <si>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</si>
  <si>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</si>
  <si>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</si>
  <si>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</si>
  <si>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</si>
  <si>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</si>
  <si>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</si>
  <si>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</si>
  <si>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</si>
  <si>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</si>
  <si>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</si>
  <si>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</si>
  <si>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</si>
  <si>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</si>
  <si>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</si>
  <si>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</si>
  <si>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</si>
  <si>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</si>
  <si>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</si>
  <si>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</si>
  <si>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</si>
  <si>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</si>
  <si>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</si>
  <si>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</si>
  <si>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</si>
  <si>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</si>
  <si>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</si>
  <si>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</si>
  <si>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</si>
  <si>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</si>
  <si>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</si>
  <si>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</si>
  <si>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</si>
  <si>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</si>
  <si>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</si>
  <si>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</si>
  <si>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</si>
  <si>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</si>
  <si>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</si>
  <si>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</si>
  <si>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</si>
  <si>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</si>
  <si>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</si>
  <si>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</si>
  <si>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</si>
  <si>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</si>
  <si>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</si>
  <si>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</si>
  <si>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</si>
  <si>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</si>
  <si>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</si>
  <si>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</si>
  <si>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</si>
  <si>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</si>
  <si>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</si>
  <si>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</si>
  <si>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</si>
  <si>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</si>
  <si>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</si>
  <si>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</si>
  <si>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</si>
  <si>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</si>
  <si>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</si>
  <si>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</si>
  <si>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</si>
  <si>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</si>
  <si>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</si>
  <si>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</si>
  <si>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</si>
  <si>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</si>
  <si>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</si>
  <si>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</si>
  <si>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</si>
  <si>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</si>
  <si>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</si>
  <si>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</si>
  <si>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</si>
  <si>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</si>
  <si>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</si>
  <si>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</si>
  <si>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</si>
  <si>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</si>
  <si>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</si>
  <si>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</si>
  <si>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</si>
  <si>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</si>
  <si>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</si>
  <si>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</si>
  <si>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</si>
  <si>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</si>
  <si>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</si>
  <si>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</si>
  <si>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</si>
  <si>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</si>
  <si>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</si>
  <si>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</si>
  <si>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</si>
  <si>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</si>
  <si>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</si>
  <si>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</si>
  <si>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</si>
  <si>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</si>
  <si>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</si>
  <si>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</si>
  <si>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</si>
  <si>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</si>
  <si>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</si>
  <si>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</si>
  <si>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</si>
  <si>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</si>
  <si>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</si>
  <si>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</si>
  <si>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</si>
  <si>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</si>
  <si>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</si>
  <si>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</si>
  <si>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</si>
  <si>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</si>
  <si>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</si>
  <si>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</si>
  <si>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</si>
  <si>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</si>
  <si>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</si>
  <si>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</si>
  <si>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</si>
  <si>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</si>
  <si>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</si>
  <si>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</si>
  <si>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</si>
  <si>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</si>
  <si>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</si>
  <si>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</si>
  <si>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</si>
  <si>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</si>
  <si>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</si>
  <si>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</si>
  <si>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</si>
  <si>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</si>
  <si>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</si>
  <si>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</si>
  <si>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</si>
  <si>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</si>
  <si>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</si>
  <si>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</si>
  <si>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</si>
  <si>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</si>
  <si>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</si>
  <si>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</si>
  <si>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</si>
  <si>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</si>
  <si>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</si>
  <si>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</si>
  <si>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</si>
  <si>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</si>
  <si>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</si>
  <si>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</si>
  <si>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</si>
  <si>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</si>
  <si>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</si>
  <si>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</si>
  <si>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</si>
  <si>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</si>
  <si>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</si>
  <si>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</si>
  <si>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</si>
  <si>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</si>
  <si>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</si>
  <si>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</si>
  <si>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</si>
  <si>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</si>
  <si>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</si>
  <si>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</si>
  <si>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</si>
  <si>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</si>
  <si>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</si>
  <si>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</si>
  <si>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</si>
  <si>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</si>
  <si>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</si>
  <si>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</si>
  <si>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</si>
  <si>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</si>
  <si>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</si>
  <si>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</si>
  <si>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</si>
  <si>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</si>
  <si>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</si>
  <si>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</si>
  <si>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</si>
  <si>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</si>
  <si>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</si>
  <si>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</si>
  <si>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</si>
  <si>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</si>
  <si>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</si>
  <si>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</si>
  <si>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</si>
  <si>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</si>
  <si>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</si>
  <si>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</si>
  <si>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</si>
  <si>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</si>
  <si>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</si>
  <si>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</si>
  <si>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</si>
  <si>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</si>
  <si>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</si>
  <si>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</si>
  <si>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</si>
  <si>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</si>
  <si>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</si>
  <si>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</si>
  <si>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</si>
  <si>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</si>
  <si>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</si>
  <si>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</si>
  <si>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</si>
  <si>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</si>
  <si>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</si>
  <si>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</si>
  <si>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</si>
  <si>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</si>
  <si>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</si>
  <si>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</si>
  <si>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</si>
  <si>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</si>
  <si>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</si>
  <si>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</si>
  <si>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</si>
  <si>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</si>
  <si>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</si>
  <si>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</si>
  <si>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</si>
  <si>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</si>
  <si>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</si>
  <si>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</si>
  <si>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</si>
  <si>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</si>
  <si>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</si>
  <si>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</si>
  <si>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</si>
  <si>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</si>
  <si>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</si>
  <si>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</si>
  <si>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</si>
  <si>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</si>
  <si>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</si>
  <si>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</si>
  <si>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</si>
  <si>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</si>
  <si>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</si>
  <si>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</si>
  <si>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</si>
  <si>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</si>
  <si>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</si>
  <si>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</si>
  <si>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</si>
  <si>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</si>
  <si>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</si>
  <si>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</si>
  <si>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</si>
  <si>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</si>
  <si>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</si>
  <si>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</si>
  <si>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</si>
  <si>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</si>
  <si>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</si>
  <si>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</si>
  <si>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</si>
  <si>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</si>
  <si>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</si>
  <si>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</si>
  <si>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</si>
  <si>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</si>
  <si>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</si>
  <si>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</si>
  <si>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</si>
  <si>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</si>
  <si>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</si>
  <si>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</si>
  <si>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</si>
  <si>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</si>
  <si>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</si>
  <si>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</si>
  <si>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</si>
  <si>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</si>
  <si>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</si>
  <si>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</si>
  <si>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</si>
  <si>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</si>
  <si>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</si>
  <si>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</si>
  <si>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</si>
  <si>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</si>
  <si>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</si>
  <si>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</si>
  <si>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</si>
  <si>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</si>
  <si>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</si>
  <si>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</si>
  <si>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</si>
  <si>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</si>
  <si>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</si>
  <si>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</si>
  <si>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</si>
  <si>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</si>
  <si>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</si>
  <si>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</si>
  <si>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</si>
  <si>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</si>
  <si>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</si>
  <si>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</si>
  <si>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</si>
  <si>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</si>
  <si>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</si>
  <si>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</si>
  <si>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</si>
  <si>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</si>
  <si>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</si>
  <si>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</si>
  <si>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</si>
  <si>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</si>
  <si>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</si>
  <si>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</si>
  <si>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</si>
  <si>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</si>
  <si>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</si>
  <si>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</si>
  <si>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</si>
  <si>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</si>
  <si>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</si>
  <si>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</si>
  <si>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</si>
  <si>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</si>
  <si>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</si>
  <si>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</si>
  <si>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</si>
  <si>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</si>
  <si>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</si>
  <si>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</si>
  <si>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</si>
  <si>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</si>
  <si>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</si>
  <si>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</si>
  <si>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</si>
  <si>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</si>
  <si>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</si>
  <si>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</si>
  <si>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</si>
  <si>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</si>
  <si>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</si>
  <si>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</si>
  <si>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</si>
  <si>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</si>
  <si>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</si>
  <si>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</si>
  <si>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</si>
  <si>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</si>
  <si>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</si>
  <si>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</si>
  <si>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</si>
  <si>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</si>
  <si>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</si>
  <si>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</si>
  <si>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</si>
  <si>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</si>
  <si>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</si>
  <si>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</si>
  <si>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</si>
  <si>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</si>
  <si>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</si>
  <si>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</si>
  <si>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</si>
  <si>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</si>
  <si>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</si>
  <si>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</si>
  <si>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</si>
  <si>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</si>
  <si>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</si>
  <si>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</si>
  <si>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</si>
  <si>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</si>
  <si>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</si>
  <si>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</si>
  <si>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</si>
  <si>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</si>
  <si>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</si>
  <si>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</si>
  <si>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</si>
  <si>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</si>
  <si>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</si>
  <si>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</si>
  <si>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</si>
  <si>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</si>
  <si>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</si>
  <si>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</si>
  <si>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</si>
  <si>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</si>
  <si>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</si>
  <si>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</si>
  <si>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</si>
  <si>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</si>
  <si>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</si>
  <si>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</si>
  <si>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</si>
  <si>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</si>
  <si>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</si>
  <si>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</si>
  <si>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</si>
  <si>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</si>
  <si>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</si>
  <si>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</si>
  <si>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</si>
  <si>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</si>
  <si>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</si>
  <si>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</si>
  <si>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</si>
  <si>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</si>
  <si>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</si>
  <si>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</si>
  <si>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</si>
  <si>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</si>
  <si>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</si>
  <si>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</si>
  <si>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</si>
  <si>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</si>
  <si>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</si>
  <si>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</si>
  <si>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</si>
  <si>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</si>
  <si>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</si>
  <si>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</si>
  <si>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</si>
  <si>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</si>
  <si>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</si>
  <si>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</si>
  <si>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</si>
  <si>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</si>
  <si>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</si>
  <si>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</si>
  <si>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</si>
  <si>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</si>
  <si>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</si>
  <si>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</si>
  <si>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</si>
  <si>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</si>
  <si>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</si>
  <si>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</si>
  <si>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</si>
  <si>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</si>
  <si>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</si>
  <si>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</si>
  <si>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</si>
  <si>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</si>
  <si>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</si>
  <si>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</si>
  <si>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</si>
  <si>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</si>
  <si>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</si>
  <si>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</si>
  <si>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</si>
  <si>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</si>
  <si>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</si>
  <si>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</si>
  <si>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</si>
  <si>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</si>
  <si>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</si>
  <si>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</si>
  <si>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</si>
  <si>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</si>
  <si>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</si>
  <si>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</si>
  <si>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</si>
  <si>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</si>
  <si>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</si>
  <si>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</si>
  <si>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</si>
  <si>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</si>
  <si>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</si>
  <si>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</si>
  <si>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</si>
  <si>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</si>
  <si>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</si>
  <si>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</si>
  <si>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</si>
  <si>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</si>
  <si>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</si>
  <si>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</si>
  <si>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</si>
  <si>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</si>
  <si>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</si>
  <si>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</si>
  <si>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</si>
  <si>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</si>
  <si>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</si>
  <si>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</si>
  <si>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</si>
  <si>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</si>
  <si>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</si>
  <si>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</si>
  <si>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</si>
  <si>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</si>
  <si>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</si>
  <si>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</si>
  <si>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</si>
  <si>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</si>
  <si>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</si>
  <si>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</si>
  <si>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</si>
  <si>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</si>
  <si>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</si>
  <si>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</si>
  <si>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</si>
  <si>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</si>
  <si>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</si>
  <si>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</si>
  <si>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</si>
  <si>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</si>
  <si>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</si>
  <si>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</si>
  <si>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</si>
  <si>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</si>
  <si>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</si>
  <si>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</si>
  <si>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</si>
  <si>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</si>
  <si>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</si>
  <si>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</si>
  <si>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</si>
  <si>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</si>
  <si>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</si>
  <si>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</si>
  <si>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</si>
  <si>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</si>
  <si>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</si>
  <si>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</si>
  <si>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</si>
  <si>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</si>
  <si>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</si>
  <si>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</si>
  <si>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</si>
  <si>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</si>
  <si>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</si>
  <si>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</si>
  <si>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</si>
  <si>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</si>
  <si>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</si>
  <si>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</si>
  <si>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</si>
  <si>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</si>
  <si>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</si>
  <si>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</si>
  <si>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</si>
  <si>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</si>
  <si>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</si>
  <si>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</si>
  <si>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</si>
  <si>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</si>
  <si>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</si>
  <si>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</si>
  <si>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</si>
  <si>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</si>
  <si>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</si>
  <si>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</si>
  <si>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</si>
  <si>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</si>
  <si>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</si>
  <si>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</si>
  <si>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</si>
  <si>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</si>
  <si>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</si>
  <si>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</si>
  <si>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</si>
  <si>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</si>
  <si>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</si>
  <si>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</si>
  <si>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</si>
  <si>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</si>
  <si>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</si>
  <si>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</si>
  <si>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</si>
  <si>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</si>
  <si>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</si>
  <si>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</si>
  <si>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</si>
  <si>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</si>
  <si>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</si>
  <si>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</si>
  <si>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</si>
  <si>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</si>
  <si>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</si>
  <si>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</si>
  <si>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</si>
  <si>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</si>
  <si>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</si>
  <si>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</si>
  <si>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</si>
  <si>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</si>
  <si>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</si>
  <si>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</si>
  <si>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</si>
  <si>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</si>
  <si>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</si>
  <si>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</si>
  <si>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</si>
  <si>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</si>
  <si>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</si>
  <si>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</si>
  <si>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</si>
  <si>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</si>
  <si>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</si>
  <si>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</si>
  <si>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</si>
  <si>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</si>
  <si>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</si>
  <si>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</si>
  <si>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</si>
  <si>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</si>
  <si>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</si>
  <si>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</si>
  <si>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</si>
  <si>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</si>
  <si>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</si>
  <si>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</si>
  <si>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</si>
  <si>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</si>
  <si>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</si>
  <si>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</si>
  <si>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</si>
  <si>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</si>
  <si>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</si>
  <si>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</si>
  <si>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</si>
  <si>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</si>
  <si>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</si>
  <si>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</si>
  <si>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</si>
  <si>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</si>
  <si>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</si>
  <si>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</si>
  <si>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</si>
  <si>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</si>
  <si>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</si>
  <si>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</si>
  <si>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</si>
  <si>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</si>
  <si>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</si>
  <si>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</si>
  <si>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</si>
  <si>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</si>
  <si>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</si>
  <si>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</si>
  <si>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</si>
  <si>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</si>
  <si>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</si>
  <si>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</si>
  <si>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</si>
  <si>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</si>
  <si>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</si>
  <si>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</si>
  <si>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</si>
  <si>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</si>
  <si>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</si>
  <si>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</si>
  <si>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</si>
  <si>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</si>
  <si>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</si>
  <si>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</si>
  <si>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</si>
  <si>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</si>
  <si>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</si>
  <si>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</si>
  <si>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</si>
  <si>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</si>
  <si>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</si>
  <si>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</si>
  <si>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</si>
  <si>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</si>
  <si>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</si>
  <si>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</si>
  <si>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</si>
  <si>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</si>
  <si>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</si>
  <si>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</si>
  <si>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</si>
  <si>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</si>
  <si>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</si>
  <si>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</si>
  <si>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</si>
  <si>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</si>
  <si>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</si>
  <si>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</si>
  <si>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</si>
  <si>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</si>
  <si>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</si>
  <si>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</si>
  <si>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</si>
  <si>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</si>
  <si>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</si>
  <si>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</si>
  <si>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</si>
  <si>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</si>
  <si>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</si>
  <si>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</si>
  <si>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</si>
  <si>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</si>
  <si>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</si>
  <si>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</si>
  <si>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</si>
  <si>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</si>
  <si>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</si>
  <si>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</si>
  <si>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</si>
  <si>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</si>
  <si>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</si>
  <si>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</si>
  <si>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</si>
  <si>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</si>
  <si>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</si>
  <si>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</si>
  <si>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</si>
  <si>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</si>
  <si>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</si>
  <si>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</si>
  <si>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</si>
  <si>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</si>
  <si>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</si>
  <si>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</si>
  <si>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</si>
  <si>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</si>
  <si>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</si>
  <si>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</si>
  <si>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</si>
  <si>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</si>
  <si>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</si>
  <si>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</si>
  <si>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</si>
  <si>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</si>
  <si>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</si>
  <si>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</si>
  <si>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</si>
  <si>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</si>
  <si>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</si>
  <si>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</si>
  <si>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</si>
  <si>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</si>
  <si>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</si>
  <si>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</si>
  <si>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</si>
  <si>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</si>
  <si>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</si>
  <si>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</si>
  <si>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</si>
  <si>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</si>
  <si>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</si>
  <si>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</si>
  <si>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</si>
  <si>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</si>
  <si>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</si>
  <si>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</si>
  <si>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</si>
  <si>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</si>
  <si>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</si>
  <si>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</si>
  <si>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</si>
  <si>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</si>
  <si>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</si>
  <si>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</si>
  <si>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</si>
  <si>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</si>
  <si>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</si>
  <si>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</si>
  <si>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</si>
  <si>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</si>
  <si>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</si>
  <si>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</si>
  <si>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</si>
  <si>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</si>
  <si>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</si>
  <si>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</si>
  <si>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</si>
  <si>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</si>
  <si>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</si>
  <si>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</si>
  <si>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</si>
  <si>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</si>
  <si>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</si>
  <si>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</si>
  <si>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</si>
  <si>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</si>
  <si>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</si>
  <si>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</si>
  <si>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</si>
  <si>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</si>
  <si>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</si>
  <si>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</si>
  <si>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</si>
  <si>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</si>
  <si>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</si>
  <si>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</si>
  <si>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</si>
  <si>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</si>
  <si>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</si>
  <si>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</si>
  <si>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</si>
  <si>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</si>
  <si>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</si>
  <si>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</si>
  <si>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</si>
  <si>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</si>
  <si>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</si>
  <si>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</si>
  <si>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</si>
  <si>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</si>
  <si>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</si>
  <si>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</si>
  <si>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</si>
  <si>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</si>
  <si>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</si>
  <si>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</si>
  <si>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</si>
  <si>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</si>
  <si>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</si>
  <si>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</si>
  <si>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</si>
  <si>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</si>
  <si>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</si>
  <si>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</si>
  <si>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</si>
  <si>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</si>
  <si>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</si>
  <si>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</si>
  <si>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</si>
  <si>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</si>
  <si>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</si>
  <si>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</si>
  <si>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</si>
  <si>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</si>
  <si>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</si>
  <si>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</si>
  <si>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</si>
  <si>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</si>
  <si>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</si>
  <si>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</si>
  <si>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</si>
  <si>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</si>
  <si>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</si>
  <si>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</si>
  <si>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</si>
  <si>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</si>
  <si>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</si>
  <si>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</si>
  <si>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</si>
  <si>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</si>
  <si>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</si>
  <si>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</si>
  <si>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</si>
  <si>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</si>
  <si>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</si>
  <si>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</si>
  <si>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</si>
  <si>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</si>
  <si>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</si>
  <si>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</si>
  <si>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</si>
  <si>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</si>
  <si>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</si>
  <si>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</si>
  <si>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</si>
  <si>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</si>
  <si>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</si>
  <si>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</si>
  <si>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</si>
  <si>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</si>
  <si>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</si>
  <si>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</si>
  <si>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</si>
  <si>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</si>
  <si>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</si>
  <si>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</si>
  <si>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</si>
  <si>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</si>
  <si>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</si>
  <si>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</si>
  <si>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</si>
  <si>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</si>
  <si>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</si>
  <si>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</si>
  <si>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</si>
  <si>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</si>
  <si>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</si>
  <si>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</si>
  <si>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</si>
  <si>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</si>
  <si>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</si>
  <si>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</si>
  <si>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</si>
  <si>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</si>
  <si>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</si>
  <si>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</si>
  <si>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</si>
  <si>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</si>
  <si>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</si>
  <si>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</si>
  <si>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</si>
  <si>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</si>
  <si>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</si>
  <si>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</si>
  <si>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</si>
  <si>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</si>
  <si>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</si>
  <si>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</si>
  <si>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</si>
  <si>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</si>
  <si>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</si>
  <si>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</si>
  <si>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</si>
  <si>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</si>
  <si>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</si>
  <si>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</si>
  <si>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</si>
  <si>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</si>
  <si>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</si>
  <si>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</si>
  <si>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</si>
  <si>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</si>
  <si>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</si>
  <si>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</si>
  <si>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</si>
  <si>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</si>
  <si>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</si>
  <si>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</si>
  <si>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</si>
  <si>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</si>
  <si>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</si>
  <si>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</si>
  <si>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</si>
  <si>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</si>
  <si>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</si>
  <si>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</si>
  <si>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</si>
  <si>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</si>
  <si>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</si>
  <si>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</si>
  <si>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</si>
  <si>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</si>
  <si>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</si>
  <si>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</si>
  <si>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</si>
  <si>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</si>
  <si>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</si>
  <si>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</si>
  <si>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</si>
  <si>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</si>
  <si>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</si>
  <si>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</si>
  <si>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</si>
  <si>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</si>
  <si>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</si>
  <si>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</si>
  <si>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</si>
  <si>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</si>
  <si>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</si>
  <si>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</si>
  <si>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</si>
  <si>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</si>
  <si>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</si>
  <si>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</si>
  <si>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</si>
  <si>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</si>
  <si>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</si>
  <si>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</si>
  <si>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</si>
  <si>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</si>
  <si>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</si>
  <si>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</si>
  <si>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</si>
  <si>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</si>
  <si>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</si>
  <si>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</si>
  <si>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</si>
  <si>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</si>
  <si>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</si>
  <si>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</si>
  <si>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</si>
  <si>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</si>
  <si>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</si>
  <si>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</si>
  <si>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</si>
  <si>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</si>
  <si>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</si>
  <si>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</si>
  <si>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</si>
  <si>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</si>
  <si>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</si>
  <si>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</si>
  <si>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</si>
  <si>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</si>
  <si>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</si>
  <si>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</si>
  <si>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</si>
  <si>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</si>
  <si>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</si>
  <si>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</si>
  <si>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</si>
  <si>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</si>
  <si>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</si>
  <si>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</si>
  <si>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</si>
  <si>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</si>
  <si>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</si>
  <si>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</si>
  <si>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</si>
  <si>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</si>
  <si>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</si>
  <si>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</si>
  <si>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</si>
  <si>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</si>
  <si>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</si>
  <si>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</si>
  <si>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</si>
  <si>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</si>
  <si>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</si>
  <si>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</si>
  <si>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</si>
  <si>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</si>
  <si>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</si>
  <si>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</si>
  <si>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</si>
  <si>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</si>
  <si>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</si>
  <si>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</si>
  <si>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</si>
  <si>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</si>
  <si>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</si>
  <si>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</si>
  <si>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</si>
  <si>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</si>
  <si>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</si>
  <si>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</si>
  <si>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</si>
  <si>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</si>
  <si>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</si>
  <si>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</si>
  <si>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</si>
  <si>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</si>
  <si>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</si>
  <si>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</si>
  <si>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</si>
  <si>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</si>
  <si>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</si>
  <si>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</si>
  <si>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</si>
  <si>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</si>
  <si>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</si>
  <si>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</si>
  <si>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</si>
  <si>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</si>
  <si>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</si>
  <si>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</si>
  <si>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</si>
  <si>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</si>
  <si>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</si>
  <si>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</si>
  <si>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</si>
  <si>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</si>
  <si>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</si>
  <si>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</si>
  <si>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</si>
  <si>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</si>
  <si>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</si>
  <si>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</si>
  <si>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</si>
  <si>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</si>
  <si>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</si>
  <si>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</si>
  <si>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</si>
  <si>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</si>
  <si>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</si>
  <si>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</si>
  <si>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</si>
  <si>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</si>
  <si>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</si>
  <si>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</si>
  <si>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</si>
  <si>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</si>
  <si>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</si>
  <si>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</si>
  <si>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</si>
  <si>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</si>
  <si>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</si>
  <si>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</si>
  <si>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</si>
  <si>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</si>
  <si>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</si>
  <si>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</si>
  <si>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</si>
  <si>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</si>
  <si>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</si>
  <si>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</si>
  <si>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</si>
  <si>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</si>
  <si>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</si>
  <si>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</si>
  <si>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</si>
  <si>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</si>
  <si>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</si>
  <si>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</si>
  <si>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</si>
  <si>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</si>
  <si>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</si>
  <si>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</si>
  <si>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</si>
  <si>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</si>
  <si>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</si>
  <si>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</si>
  <si>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</si>
  <si>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</si>
  <si>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</si>
  <si>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</si>
  <si>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</si>
  <si>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</si>
  <si>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</si>
  <si>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</si>
  <si>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</si>
  <si>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</si>
  <si>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</si>
  <si>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</si>
  <si>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</si>
  <si>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</si>
  <si>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</si>
  <si>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</si>
  <si>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</si>
  <si>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</si>
  <si>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</si>
  <si>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</si>
  <si>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</si>
  <si>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</si>
  <si>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</si>
  <si>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</si>
  <si>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</si>
  <si>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</si>
  <si>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</si>
  <si>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</si>
  <si>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</si>
  <si>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</si>
  <si>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</si>
  <si>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</si>
  <si>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</si>
  <si>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</si>
  <si>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</si>
  <si>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</si>
  <si>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</si>
  <si>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</si>
  <si>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</si>
  <si>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</si>
  <si>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</si>
  <si>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</si>
  <si>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</si>
  <si>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</si>
  <si>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</si>
  <si>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</si>
  <si>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</si>
  <si>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</si>
  <si>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</si>
  <si>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</si>
  <si>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</si>
  <si>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</si>
  <si>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</si>
  <si>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</si>
  <si>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</si>
  <si>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</si>
  <si>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</si>
  <si>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</si>
  <si>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</si>
  <si>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</si>
  <si>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</si>
  <si>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</si>
  <si>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</si>
  <si>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</si>
  <si>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</si>
  <si>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</si>
  <si>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</si>
  <si>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</si>
  <si>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</si>
  <si>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</si>
  <si>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</si>
  <si>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</si>
  <si>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</si>
  <si>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</si>
  <si>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</si>
  <si>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</si>
  <si>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</si>
  <si>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</si>
  <si>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</si>
  <si>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</si>
  <si>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</si>
  <si>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</si>
  <si>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</si>
  <si>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</si>
  <si>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</si>
  <si>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</si>
  <si>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</si>
  <si>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</si>
  <si>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</si>
  <si>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</si>
  <si>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</si>
  <si>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</si>
  <si>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</si>
  <si>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</si>
  <si>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</si>
  <si>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</si>
  <si>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</si>
  <si>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</si>
  <si>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</si>
  <si>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</si>
  <si>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</si>
  <si>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</si>
  <si>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</si>
  <si>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</si>
  <si>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</si>
  <si>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</si>
  <si>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</si>
  <si>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</si>
  <si>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</si>
  <si>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</si>
  <si>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</si>
  <si>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</si>
  <si>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</si>
  <si>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</si>
  <si>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</si>
  <si>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</si>
  <si>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</si>
  <si>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</si>
  <si>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</si>
  <si>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</si>
  <si>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</si>
  <si>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</si>
  <si>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</si>
  <si>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</si>
  <si>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</si>
  <si>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</si>
  <si>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</si>
  <si>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</si>
  <si>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</si>
  <si>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</si>
  <si>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</si>
  <si>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</si>
  <si>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</si>
  <si>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</si>
  <si>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</si>
  <si>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</si>
  <si>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</si>
  <si>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</si>
  <si>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</si>
  <si>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</si>
  <si>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</si>
  <si>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</si>
  <si>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</si>
  <si>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</si>
  <si>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</si>
  <si>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</si>
  <si>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</si>
  <si>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</si>
  <si>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</si>
  <si>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</si>
  <si>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</si>
  <si>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</si>
  <si>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</si>
  <si>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</si>
  <si>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</si>
  <si>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</si>
  <si>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</si>
  <si>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</si>
  <si>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</si>
  <si>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</si>
  <si>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</si>
  <si>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</si>
  <si>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</si>
  <si>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</si>
  <si>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</si>
  <si>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</si>
  <si>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</si>
  <si>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</si>
  <si>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</si>
  <si>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</si>
  <si>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</si>
  <si>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</si>
  <si>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</si>
  <si>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</si>
  <si>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</si>
  <si>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</si>
  <si>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</si>
  <si>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</si>
  <si>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</si>
  <si>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</si>
  <si>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</si>
  <si>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</si>
  <si>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</si>
  <si>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</si>
  <si>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</si>
  <si>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</si>
  <si>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</si>
  <si>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</si>
  <si>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</si>
  <si>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</si>
  <si>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</si>
  <si>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</si>
  <si>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</si>
  <si>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</si>
  <si>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</si>
  <si>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</si>
  <si>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</si>
  <si>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</si>
  <si>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</si>
  <si>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</si>
  <si>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</si>
  <si>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</si>
  <si>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</si>
  <si>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</si>
  <si>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</si>
  <si>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</si>
  <si>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</si>
  <si>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</si>
  <si>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</si>
  <si>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</si>
  <si>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</si>
  <si>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</si>
  <si>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</si>
  <si>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</si>
  <si>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</si>
  <si>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</si>
  <si>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</si>
  <si>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</si>
  <si>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</si>
  <si>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</si>
  <si>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</si>
  <si>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</si>
  <si>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</si>
  <si>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</si>
  <si>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</si>
  <si>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</si>
  <si>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</si>
  <si>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</si>
  <si>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</si>
  <si>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</si>
  <si>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</si>
  <si>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</si>
  <si>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</si>
  <si>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</si>
  <si>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</si>
  <si>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</si>
  <si>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</si>
  <si>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</si>
  <si>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</si>
  <si>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</si>
  <si>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</si>
  <si>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</si>
  <si>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</si>
  <si>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</si>
  <si>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</si>
  <si>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</si>
  <si>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</si>
  <si>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</si>
  <si>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</si>
  <si>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</si>
  <si>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</si>
  <si>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</si>
  <si>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</si>
  <si>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</si>
  <si>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</si>
  <si>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</si>
  <si>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</si>
  <si>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</si>
  <si>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</si>
  <si>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</si>
  <si>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</si>
  <si>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</si>
  <si>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</si>
  <si>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</si>
  <si>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</si>
  <si>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</si>
  <si>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</si>
  <si>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</si>
  <si>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</si>
  <si>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</si>
  <si>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</si>
  <si>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</si>
  <si>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</si>
  <si>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</si>
  <si>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</si>
  <si>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</si>
  <si>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</si>
  <si>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</si>
  <si>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</si>
  <si>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</si>
  <si>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</si>
  <si>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</si>
  <si>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</si>
  <si>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</si>
  <si>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</si>
  <si>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</si>
  <si>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</si>
  <si>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</si>
  <si>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</si>
  <si>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</si>
  <si>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</si>
  <si>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</si>
  <si>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</si>
  <si>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</si>
  <si>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</si>
  <si>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</si>
  <si>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</si>
  <si>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</si>
  <si>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</si>
  <si>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</si>
  <si>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</si>
  <si>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</si>
  <si>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</si>
  <si>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</si>
  <si>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</si>
  <si>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</si>
  <si>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</si>
  <si>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</si>
  <si>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</si>
  <si>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</si>
  <si>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</si>
  <si>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</si>
  <si>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</si>
  <si>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</si>
  <si>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</si>
  <si>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</si>
  <si>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</si>
  <si>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</si>
  <si>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</si>
  <si>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</si>
  <si>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</si>
  <si>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</si>
  <si>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</si>
  <si>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</si>
  <si>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</si>
  <si>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</si>
  <si>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</si>
  <si>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</si>
  <si>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</si>
  <si>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</si>
  <si>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</si>
  <si>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</si>
  <si>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</si>
  <si>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</si>
  <si>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</si>
  <si>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</si>
  <si>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</si>
  <si>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</si>
  <si>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</si>
  <si>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</si>
  <si>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</si>
  <si>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</si>
  <si>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</si>
  <si>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</si>
  <si>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</si>
  <si>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</si>
  <si>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</si>
  <si>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</si>
  <si>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</si>
  <si>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</si>
  <si>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</si>
  <si>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</si>
  <si>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</si>
  <si>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</si>
  <si>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</si>
  <si>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</si>
  <si>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</si>
  <si>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</si>
  <si>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</si>
  <si>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</si>
  <si>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</si>
  <si>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</si>
  <si>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</si>
  <si>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</si>
  <si>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</si>
  <si>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</si>
  <si>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</si>
  <si>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</si>
  <si>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</si>
  <si>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</si>
  <si>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</si>
  <si>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</si>
  <si>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</si>
  <si>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</si>
  <si>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</si>
  <si>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</si>
  <si>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</si>
  <si>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</si>
  <si>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</si>
  <si>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</si>
  <si>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</si>
  <si>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</si>
  <si>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</si>
  <si>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</si>
  <si>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</si>
  <si>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</si>
  <si>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</si>
  <si>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</si>
  <si>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</si>
  <si>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</si>
  <si>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</si>
  <si>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</si>
  <si>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</si>
  <si>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</si>
  <si>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</si>
  <si>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</si>
  <si>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</si>
  <si>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</si>
  <si>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</si>
  <si>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</si>
  <si>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</si>
  <si>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</si>
  <si>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</si>
  <si>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</si>
  <si>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</si>
  <si>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</si>
  <si>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</si>
  <si>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</si>
  <si>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</si>
  <si>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</si>
  <si>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</si>
  <si>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</si>
  <si>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</si>
  <si>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</si>
  <si>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</si>
  <si>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</si>
  <si>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</si>
  <si>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</si>
  <si>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</si>
  <si>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</si>
  <si>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</si>
  <si>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</si>
  <si>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</si>
  <si>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</si>
  <si>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</si>
  <si>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</si>
  <si>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</si>
  <si>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</si>
  <si>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</si>
  <si>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</si>
  <si>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</si>
  <si>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</si>
  <si>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</si>
  <si>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</si>
  <si>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</si>
  <si>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</si>
  <si>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</si>
  <si>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</si>
  <si>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</si>
  <si>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</si>
  <si>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</si>
  <si>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</si>
  <si>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</si>
  <si>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</si>
  <si>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</si>
  <si>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</si>
  <si>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</si>
  <si>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</si>
  <si>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</si>
  <si>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</si>
  <si>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</si>
  <si>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</si>
  <si>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</si>
  <si>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</si>
  <si>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</si>
  <si>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</si>
  <si>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</si>
  <si>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</si>
  <si>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</si>
  <si>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</si>
  <si>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</si>
  <si>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</si>
  <si>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</si>
  <si>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</si>
  <si>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</si>
  <si>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</si>
  <si>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</si>
  <si>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</si>
  <si>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</si>
  <si>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</si>
  <si>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</si>
  <si>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</si>
  <si>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</si>
  <si>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</si>
  <si>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</si>
  <si>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</si>
  <si>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</si>
  <si>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</si>
  <si>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</si>
  <si>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</si>
  <si>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</si>
  <si>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</si>
  <si>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</si>
  <si>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</si>
  <si>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</si>
  <si>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</si>
  <si>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</si>
  <si>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</si>
  <si>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</si>
  <si>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</si>
  <si>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</si>
  <si>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</si>
  <si>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</si>
  <si>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</si>
  <si>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</si>
  <si>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</si>
  <si>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</si>
  <si>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</si>
  <si>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</si>
  <si>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</si>
  <si>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</si>
  <si>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</si>
  <si>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</si>
  <si>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</si>
  <si>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</si>
  <si>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</si>
  <si>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</si>
  <si>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</si>
  <si>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</si>
  <si>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</si>
  <si>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</si>
  <si>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</si>
  <si>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</si>
  <si>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</si>
  <si>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</si>
  <si>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</si>
  <si>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</si>
  <si>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</si>
  <si>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</si>
  <si>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</si>
  <si>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</si>
  <si>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</si>
  <si>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</si>
  <si>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</si>
  <si>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</si>
  <si>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</si>
  <si>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</si>
  <si>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</si>
  <si>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</si>
  <si>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</si>
  <si>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</si>
  <si>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</si>
  <si>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</si>
  <si>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</si>
  <si>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</si>
  <si>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</si>
  <si>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</si>
  <si>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</si>
  <si>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</si>
  <si>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</si>
  <si>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</si>
  <si>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</si>
  <si>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</si>
  <si>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</si>
  <si>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</si>
  <si>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</si>
  <si>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</si>
  <si>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</si>
  <si>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</si>
  <si>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</si>
  <si>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</si>
  <si>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</si>
  <si>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</si>
  <si>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</si>
  <si>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</si>
  <si>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</si>
  <si>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</si>
  <si>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</si>
  <si>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</si>
  <si>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</si>
  <si>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</si>
  <si>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</si>
  <si>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</si>
  <si>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</si>
  <si>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</si>
  <si>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</si>
  <si>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</si>
  <si>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</si>
  <si>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</si>
  <si>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</si>
  <si>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</si>
  <si>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</si>
  <si>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</si>
  <si>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</si>
  <si>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</si>
  <si>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</si>
  <si>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</si>
  <si>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</si>
  <si>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</si>
  <si>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</si>
  <si>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</si>
  <si>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</si>
  <si>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</si>
  <si>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</si>
  <si>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</si>
  <si>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</si>
  <si>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</si>
  <si>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</si>
  <si>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</si>
  <si>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</si>
  <si>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</si>
  <si>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</si>
  <si>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</si>
  <si>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</si>
  <si>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</si>
  <si>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</si>
  <si>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</si>
  <si>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</si>
  <si>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</si>
  <si>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</si>
  <si>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</si>
  <si>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</si>
  <si>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</si>
  <si>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</si>
  <si>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</si>
  <si>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</si>
  <si>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</si>
  <si>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</si>
  <si>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</si>
  <si>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</si>
  <si>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</si>
  <si>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</si>
  <si>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</si>
  <si>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</si>
  <si>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</si>
  <si>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</si>
  <si>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</si>
  <si>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</si>
  <si>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</si>
  <si>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</si>
  <si>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</si>
  <si>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</si>
  <si>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</si>
  <si>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</si>
  <si>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</si>
  <si>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</si>
  <si>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</si>
  <si>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</si>
  <si>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</si>
  <si>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</si>
  <si>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</si>
  <si>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</si>
  <si>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</si>
  <si>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</si>
  <si>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</si>
  <si>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</si>
  <si>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</si>
  <si>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</si>
  <si>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</si>
  <si>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</si>
  <si>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</si>
  <si>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</si>
  <si>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</si>
  <si>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</si>
  <si>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</si>
  <si>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</si>
  <si>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</si>
  <si>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</si>
  <si>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</si>
  <si>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</si>
  <si>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</si>
  <si>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</si>
  <si>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</si>
  <si>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</si>
  <si>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</si>
  <si>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</si>
  <si>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</si>
  <si>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</si>
  <si>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</si>
  <si>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</si>
  <si>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</si>
  <si>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</si>
  <si>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</si>
  <si>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</si>
  <si>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</si>
  <si>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</si>
  <si>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</si>
  <si>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</si>
  <si>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</si>
  <si>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</si>
  <si>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</si>
  <si>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</si>
  <si>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</si>
  <si>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</si>
  <si>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</si>
  <si>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</si>
  <si>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</si>
  <si>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</si>
  <si>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</si>
  <si>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</si>
  <si>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</si>
  <si>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</si>
  <si>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</si>
  <si>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</si>
  <si>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</si>
  <si>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</si>
  <si>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</si>
  <si>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</si>
  <si>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</si>
  <si>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</si>
  <si>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</si>
  <si>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</si>
  <si>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</si>
  <si>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</si>
  <si>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</si>
  <si>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</si>
  <si>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</si>
  <si>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</si>
  <si>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</si>
  <si>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</si>
  <si>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</si>
  <si>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</si>
  <si>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</si>
  <si>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</si>
  <si>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</si>
  <si>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</si>
  <si>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</si>
  <si>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</si>
  <si>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</si>
  <si>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</si>
  <si>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</si>
  <si>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</si>
  <si>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</si>
  <si>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</si>
  <si>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</si>
  <si>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</si>
  <si>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</si>
  <si>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</si>
  <si>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</si>
  <si>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</si>
  <si>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</si>
  <si>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</si>
  <si>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</si>
  <si>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</si>
  <si>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</si>
  <si>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</si>
  <si>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</si>
  <si>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</si>
  <si>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</si>
  <si>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</si>
  <si>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</si>
  <si>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</si>
  <si>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</si>
  <si>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</si>
  <si>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</si>
  <si>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</si>
  <si>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</si>
  <si>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</si>
  <si>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</si>
  <si>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</si>
  <si>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</si>
  <si>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</si>
  <si>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</si>
  <si>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</si>
  <si>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</si>
  <si>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</si>
  <si>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</si>
  <si>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</si>
  <si>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</si>
  <si>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</si>
  <si>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</si>
  <si>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</si>
  <si>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</si>
  <si>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</si>
  <si>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</si>
  <si>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</si>
  <si>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</si>
  <si>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</si>
  <si>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</si>
  <si>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</si>
  <si>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</si>
  <si>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</si>
  <si>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</si>
  <si>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</si>
  <si>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</si>
  <si>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</si>
  <si>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</si>
  <si>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</si>
  <si>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</si>
  <si>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</si>
  <si>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</si>
  <si>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</si>
  <si>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</si>
  <si>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</si>
  <si>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</si>
  <si>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</si>
  <si>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</si>
  <si>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</si>
  <si>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</si>
  <si>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</si>
  <si>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</si>
  <si>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</si>
  <si>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</si>
  <si>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</si>
  <si>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</si>
  <si>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</si>
  <si>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</si>
  <si>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</si>
  <si>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</si>
  <si>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</si>
  <si>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</si>
  <si>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</si>
  <si>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</si>
  <si>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</si>
  <si>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</si>
  <si>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</si>
  <si>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</si>
  <si>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</si>
  <si>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</si>
  <si>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</si>
  <si>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</si>
  <si>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</si>
  <si>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</si>
  <si>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</si>
  <si>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</si>
  <si>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</si>
  <si>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</si>
  <si>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</si>
  <si>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</si>
  <si>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</si>
  <si>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</si>
  <si>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</si>
  <si>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</si>
  <si>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</si>
  <si>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</si>
  <si>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</si>
  <si>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</si>
  <si>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</si>
  <si>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</si>
  <si>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</si>
  <si>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</si>
  <si>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</si>
  <si>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</si>
  <si>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</si>
  <si>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</si>
  <si>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</si>
  <si>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</si>
  <si>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</si>
  <si>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</si>
  <si>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</si>
  <si>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</si>
  <si>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</si>
  <si>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</si>
  <si>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</si>
  <si>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</si>
  <si>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</si>
  <si>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</si>
  <si>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</si>
  <si>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</si>
  <si>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</si>
  <si>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</si>
  <si>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</si>
  <si>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</si>
  <si>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</si>
  <si>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</si>
  <si>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</si>
  <si>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</si>
  <si>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</si>
  <si>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</si>
  <si>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</si>
  <si>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</si>
  <si>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</si>
  <si>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</si>
  <si>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</si>
  <si>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</si>
  <si>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</si>
  <si>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</si>
  <si>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</si>
  <si>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</si>
  <si>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</si>
  <si>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</si>
  <si>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</si>
  <si>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</si>
  <si>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</si>
  <si>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</si>
  <si>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</si>
  <si>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</si>
  <si>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</si>
  <si>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</si>
  <si>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</si>
  <si>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</si>
  <si>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</si>
  <si>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</si>
  <si>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</si>
  <si>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</si>
  <si>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</si>
  <si>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</si>
  <si>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</si>
  <si>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</si>
  <si>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</si>
  <si>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</si>
  <si>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</si>
  <si>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</si>
  <si>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</si>
  <si>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</si>
  <si>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</si>
  <si>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</si>
  <si>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</si>
  <si>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</si>
  <si>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</si>
  <si>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</si>
  <si>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</si>
  <si>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</si>
  <si>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</si>
  <si>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</si>
  <si>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</si>
  <si>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</si>
  <si>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</si>
  <si>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</si>
  <si>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</si>
  <si>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</si>
  <si>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</si>
  <si>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</si>
  <si>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</si>
  <si>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</si>
  <si>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</si>
  <si>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</si>
  <si>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</si>
  <si>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</si>
  <si>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</si>
  <si>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</si>
  <si>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</si>
  <si>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</si>
  <si>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</si>
  <si>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</si>
  <si>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</si>
  <si>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</si>
  <si>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</si>
  <si>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</si>
  <si>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</si>
  <si>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</si>
  <si>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</si>
  <si>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</si>
  <si>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</si>
  <si>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</si>
  <si>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</si>
  <si>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</si>
  <si>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</si>
  <si>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</si>
  <si>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</si>
  <si>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</si>
  <si>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</si>
  <si>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</si>
  <si>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</si>
  <si>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</si>
  <si>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</si>
  <si>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</si>
  <si>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</si>
  <si>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</si>
  <si>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</si>
  <si>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</si>
  <si>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</si>
  <si>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</si>
  <si>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</si>
  <si>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</si>
  <si>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</si>
  <si>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</si>
  <si>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</si>
  <si>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</si>
  <si>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</si>
  <si>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</si>
  <si>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</si>
  <si>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</si>
  <si>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</si>
  <si>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</si>
  <si>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</si>
  <si>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</si>
  <si>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</si>
  <si>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</si>
  <si>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</si>
  <si>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</si>
  <si>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</si>
  <si>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</si>
  <si>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</si>
  <si>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</si>
  <si>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</si>
  <si>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</si>
  <si>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</si>
  <si>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</si>
  <si>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</si>
  <si>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</si>
  <si>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</si>
  <si>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</si>
  <si>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</si>
  <si>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</si>
  <si>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</si>
  <si>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</si>
  <si>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</si>
  <si>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</si>
  <si>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</si>
  <si>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</si>
  <si>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</si>
  <si>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</si>
  <si>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</si>
  <si>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</si>
  <si>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</si>
  <si>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</si>
  <si>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</si>
  <si>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</si>
  <si>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</si>
  <si>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</si>
  <si>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</si>
  <si>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</si>
  <si>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</si>
  <si>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</si>
  <si>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</si>
  <si>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</si>
  <si>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</si>
  <si>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</si>
  <si>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</si>
  <si>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</si>
  <si>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</si>
  <si>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</si>
  <si>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</si>
  <si>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</si>
  <si>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</si>
  <si>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</si>
  <si>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</si>
  <si>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</si>
  <si>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</si>
  <si>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</si>
  <si>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</si>
  <si>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</si>
  <si>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</si>
  <si>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</si>
  <si>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</si>
  <si>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</si>
  <si>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</si>
  <si>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</si>
  <si>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</si>
  <si>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</si>
  <si>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</si>
  <si>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</si>
  <si>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</si>
  <si>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</si>
  <si>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</si>
  <si>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</si>
  <si>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</si>
  <si>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</si>
  <si>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</si>
  <si>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</si>
  <si>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</si>
  <si>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</si>
  <si>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</si>
  <si>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</si>
  <si>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</si>
  <si>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</si>
  <si>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</si>
  <si>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</si>
  <si>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</si>
  <si>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</si>
  <si>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</si>
  <si>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</si>
  <si>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</si>
  <si>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</si>
  <si>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</si>
  <si>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</si>
  <si>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</si>
  <si>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</si>
  <si>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</si>
  <si>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</si>
  <si>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</si>
  <si>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</si>
  <si>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</si>
  <si>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</si>
  <si>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</si>
  <si>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</si>
  <si>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</si>
  <si>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</si>
  <si>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</si>
  <si>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</si>
  <si>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</si>
  <si>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</si>
  <si>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</si>
  <si>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</si>
  <si>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</si>
  <si>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</si>
  <si>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</si>
  <si>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</si>
  <si>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</si>
  <si>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</si>
  <si>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</si>
  <si>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</si>
  <si>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</si>
  <si>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</si>
  <si>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</si>
  <si>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</si>
  <si>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</si>
  <si>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</si>
  <si>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</si>
  <si>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</si>
  <si>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</si>
  <si>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</si>
  <si>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</si>
  <si>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</si>
  <si>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</si>
  <si>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</si>
  <si>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</si>
  <si>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</si>
  <si>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</si>
  <si>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</si>
  <si>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</si>
  <si>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</si>
  <si>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</si>
  <si>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</si>
  <si>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</si>
  <si>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</si>
  <si>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</si>
  <si>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</si>
  <si>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</si>
  <si>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</si>
  <si>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</si>
  <si>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</si>
  <si>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</si>
  <si>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</si>
  <si>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</si>
  <si>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</si>
  <si>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</si>
  <si>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</si>
  <si>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</si>
  <si>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</si>
  <si>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</si>
  <si>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</si>
  <si>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</si>
  <si>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</si>
  <si>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</si>
  <si>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</si>
  <si>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</si>
  <si>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</si>
  <si>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</si>
  <si>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</si>
  <si>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</si>
  <si>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</si>
  <si>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</si>
  <si>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</si>
  <si>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</si>
  <si>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</si>
  <si>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</si>
  <si>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</si>
  <si>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</si>
  <si>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</si>
  <si>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</si>
  <si>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</si>
  <si>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</si>
  <si>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</si>
  <si>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</si>
  <si>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</si>
  <si>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</si>
  <si>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</si>
  <si>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</si>
  <si>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</si>
  <si>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</si>
  <si>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</si>
  <si>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</si>
  <si>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</si>
  <si>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</si>
  <si>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</si>
  <si>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</si>
  <si>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</si>
  <si>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</si>
  <si>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</si>
  <si>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</si>
  <si>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</si>
  <si>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</si>
  <si>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</si>
  <si>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</si>
  <si>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</si>
  <si>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</si>
  <si>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</si>
  <si>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</si>
  <si>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</si>
  <si>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</si>
  <si>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</si>
  <si>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</si>
  <si>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</si>
  <si>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</si>
  <si>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</si>
  <si>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</si>
  <si>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</si>
  <si>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</si>
  <si>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</si>
  <si>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</si>
  <si>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</si>
  <si>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</si>
  <si>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</si>
  <si>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</si>
  <si>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</si>
  <si>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</si>
  <si>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</si>
  <si>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</si>
  <si>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</si>
  <si>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</si>
  <si>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</si>
  <si>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</si>
  <si>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</si>
  <si>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</si>
  <si>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</si>
  <si>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</si>
  <si>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</si>
  <si>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</si>
  <si>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</si>
  <si>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</si>
  <si>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</si>
  <si>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</si>
  <si>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</si>
  <si>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</si>
  <si>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</si>
  <si>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</si>
  <si>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</si>
  <si>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</si>
  <si>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</si>
  <si>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</si>
  <si>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</si>
  <si>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</si>
  <si>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</si>
  <si>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</si>
  <si>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</si>
  <si>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</si>
  <si>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</si>
  <si>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</si>
  <si>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</si>
  <si>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</si>
  <si>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</si>
  <si>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</si>
  <si>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</si>
  <si>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</si>
  <si>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</si>
  <si>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</si>
  <si>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</si>
  <si>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</si>
  <si>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</si>
  <si>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</si>
  <si>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</si>
  <si>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</si>
  <si>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</si>
  <si>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</si>
  <si>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</si>
  <si>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</si>
  <si>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</si>
  <si>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</si>
  <si>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</si>
  <si>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</si>
  <si>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</si>
  <si>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</si>
  <si>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</si>
  <si>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</si>
  <si>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</si>
  <si>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</si>
  <si>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</si>
  <si>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</si>
  <si>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</si>
  <si>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</si>
  <si>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</si>
  <si>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</si>
  <si>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</si>
  <si>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</si>
  <si>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</si>
  <si>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</si>
  <si>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</si>
  <si>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</si>
  <si>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</si>
  <si>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</si>
  <si>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</si>
  <si>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</si>
  <si>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</si>
  <si>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</si>
  <si>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</si>
  <si>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</si>
  <si>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</si>
  <si>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</si>
  <si>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</si>
  <si>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</si>
  <si>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</si>
  <si>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</si>
  <si>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</si>
  <si>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</si>
  <si>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</si>
  <si>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</si>
  <si>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</si>
  <si>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</si>
  <si>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</si>
  <si>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</si>
  <si>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</si>
  <si>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</si>
  <si>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</si>
  <si>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</si>
  <si>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</si>
  <si>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</si>
  <si>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</si>
  <si>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</si>
  <si>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</si>
  <si>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</si>
  <si>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</si>
  <si>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</si>
  <si>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</si>
  <si>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</si>
  <si>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</si>
  <si>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</si>
  <si>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</si>
  <si>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</si>
  <si>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</si>
  <si>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</si>
  <si>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</si>
  <si>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</si>
  <si>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</si>
  <si>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</si>
  <si>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</si>
  <si>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</si>
  <si>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</si>
  <si>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</si>
  <si>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</si>
  <si>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</si>
  <si>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</si>
  <si>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</si>
  <si>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</si>
  <si>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</si>
  <si>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</si>
  <si>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</si>
  <si>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</si>
  <si>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</si>
  <si>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</si>
  <si>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</si>
  <si>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</si>
  <si>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</si>
  <si>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</si>
  <si>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</si>
  <si>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</si>
  <si>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</si>
  <si>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</si>
  <si>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</si>
  <si>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</si>
  <si>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</si>
  <si>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</si>
  <si>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</si>
  <si>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</si>
  <si>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</si>
  <si>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</si>
  <si>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</si>
  <si>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</si>
  <si>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</si>
  <si>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</si>
  <si>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</si>
  <si>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</si>
  <si>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</si>
  <si>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</si>
  <si>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</si>
  <si>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</si>
  <si>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</si>
  <si>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</si>
  <si>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</si>
  <si>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</si>
  <si>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</si>
  <si>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</si>
  <si>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</si>
  <si>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</si>
  <si>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</si>
  <si>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</si>
  <si>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</si>
  <si>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</si>
  <si>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</si>
  <si>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</si>
  <si>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</si>
  <si>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</si>
  <si>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</si>
  <si>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</si>
  <si>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</si>
  <si>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</si>
  <si>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</si>
  <si>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</si>
  <si>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</si>
  <si>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</si>
  <si>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</si>
  <si>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</si>
  <si>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</si>
  <si>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</si>
  <si>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</si>
  <si>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</si>
  <si>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</si>
  <si>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</si>
  <si>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</si>
  <si>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</si>
  <si>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</si>
  <si>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</si>
  <si>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</si>
  <si>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</si>
  <si>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</si>
  <si>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</si>
  <si>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</si>
  <si>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</si>
  <si>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</si>
  <si>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</si>
  <si>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</si>
  <si>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</si>
  <si>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</si>
  <si>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</si>
  <si>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</si>
  <si>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</si>
  <si>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</si>
  <si>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</si>
  <si>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</si>
  <si>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</si>
  <si>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</si>
  <si>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</si>
  <si>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</si>
  <si>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</si>
  <si>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</si>
  <si>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</si>
  <si>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</si>
  <si>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</si>
  <si>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</si>
  <si>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</si>
  <si>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</si>
  <si>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</si>
  <si>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</si>
  <si>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</si>
  <si>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</si>
  <si>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</si>
  <si>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</si>
  <si>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</si>
  <si>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</si>
  <si>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</si>
  <si>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</si>
  <si>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</si>
  <si>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</si>
  <si>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</si>
  <si>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</si>
  <si>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</si>
  <si>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</si>
  <si>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</si>
  <si>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</si>
  <si>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</si>
  <si>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</si>
  <si>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</si>
  <si>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</si>
  <si>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</si>
  <si>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</si>
  <si>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</si>
  <si>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</si>
  <si>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</si>
  <si>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</si>
  <si>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</si>
  <si>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</si>
  <si>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</si>
  <si>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</si>
  <si>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</si>
  <si>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</si>
  <si>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</si>
  <si>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</si>
  <si>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</si>
  <si>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</si>
  <si>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</si>
  <si>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</si>
  <si>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</si>
  <si>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</si>
  <si>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</si>
  <si>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</si>
  <si>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</si>
  <si>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</si>
  <si>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</si>
  <si>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</si>
  <si>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</si>
  <si>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</si>
  <si>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</si>
  <si>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</si>
  <si>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</si>
  <si>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</si>
  <si>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</si>
  <si>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</si>
  <si>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</si>
  <si>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</si>
  <si>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</si>
  <si>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</si>
  <si>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</si>
  <si>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</si>
  <si>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</si>
  <si>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</si>
  <si>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</si>
  <si>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</si>
  <si>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</si>
  <si>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</si>
  <si>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</si>
  <si>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</si>
  <si>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</si>
  <si>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</si>
  <si>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</si>
  <si>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</si>
  <si>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</si>
  <si>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</si>
  <si>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</si>
  <si>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</si>
  <si>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</si>
  <si>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</si>
  <si>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</si>
  <si>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</si>
  <si>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</si>
  <si>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</si>
  <si>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</si>
  <si>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</si>
  <si>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</si>
  <si>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</si>
  <si>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</si>
  <si>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</si>
  <si>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</si>
  <si>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</si>
  <si>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</si>
  <si>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</si>
  <si>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</si>
  <si>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</si>
  <si>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</si>
  <si>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</si>
  <si>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</si>
  <si>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</si>
  <si>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</si>
  <si>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</si>
  <si>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</si>
  <si>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</si>
  <si>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</si>
  <si>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</si>
  <si>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</si>
  <si>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</si>
  <si>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</si>
  <si>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</si>
  <si>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</si>
  <si>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</si>
  <si>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</si>
  <si>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</si>
  <si>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</si>
  <si>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</si>
  <si>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</si>
  <si>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</si>
  <si>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</si>
  <si>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</si>
  <si>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</si>
  <si>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</si>
  <si>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</si>
  <si>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</si>
  <si>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</si>
  <si>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</si>
  <si>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</si>
  <si>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</si>
  <si>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</si>
  <si>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</si>
  <si>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</si>
  <si>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</si>
  <si>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</si>
  <si>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</si>
  <si>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</si>
  <si>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</si>
  <si>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</si>
  <si>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</si>
  <si>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</si>
  <si>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</si>
  <si>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</si>
  <si>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</si>
  <si>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</si>
  <si>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</si>
  <si>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</si>
  <si>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</si>
  <si>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</si>
  <si>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</si>
  <si>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</si>
  <si>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</si>
  <si>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</si>
  <si>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</si>
  <si>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</si>
  <si>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</si>
  <si>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</si>
  <si>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</si>
  <si>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</si>
  <si>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</si>
  <si>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</si>
  <si>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</si>
  <si>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</si>
  <si>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</si>
  <si>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</si>
  <si>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</si>
  <si>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</si>
  <si>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</si>
  <si>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</si>
  <si>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</si>
  <si>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</si>
  <si>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</si>
  <si>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</si>
  <si>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</si>
  <si>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</si>
  <si>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</si>
  <si>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</si>
  <si>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</si>
  <si>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</si>
  <si>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</si>
  <si>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</si>
  <si>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</si>
  <si>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</si>
  <si>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</si>
  <si>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</si>
  <si>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</si>
  <si>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</si>
  <si>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</si>
  <si>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</si>
  <si>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</si>
  <si>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</si>
  <si>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</si>
  <si>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</si>
  <si>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</si>
  <si>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</si>
  <si>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</si>
  <si>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</si>
  <si>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</si>
  <si>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</si>
  <si>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</si>
  <si>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</si>
  <si>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</si>
  <si>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</si>
  <si>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</si>
  <si>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</si>
  <si>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</si>
  <si>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</si>
  <si>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</si>
  <si>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</si>
  <si>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</si>
  <si>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</si>
  <si>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</si>
  <si>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</si>
  <si>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</si>
  <si>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</si>
  <si>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</si>
  <si>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</si>
  <si>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</si>
  <si>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</si>
  <si>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</si>
  <si>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</si>
  <si>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</si>
  <si>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</si>
  <si>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</si>
  <si>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</si>
  <si>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</si>
  <si>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</si>
  <si>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</si>
  <si>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</si>
  <si>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</si>
  <si>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</si>
  <si>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</si>
  <si>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</si>
  <si>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</si>
  <si>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</si>
  <si>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</si>
  <si>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</si>
  <si>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</si>
  <si>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</si>
  <si>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</si>
  <si>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</si>
  <si>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</si>
  <si>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</si>
  <si>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</si>
  <si>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</si>
  <si>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</si>
  <si>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</si>
  <si>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</si>
  <si>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</si>
  <si>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</si>
  <si>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</si>
  <si>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</si>
  <si>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</si>
  <si>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</si>
  <si>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</si>
  <si>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</si>
  <si>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</si>
  <si>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</si>
  <si>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</si>
  <si>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</si>
  <si>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</si>
  <si>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</si>
  <si>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</si>
  <si>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</si>
  <si>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</si>
  <si>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</si>
  <si>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</si>
  <si>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</si>
  <si>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</si>
  <si>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</si>
  <si>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</si>
  <si>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</si>
  <si>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</si>
  <si>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</si>
  <si>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</si>
  <si>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</si>
  <si>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</si>
  <si>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</si>
  <si>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</si>
  <si>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</si>
  <si>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</si>
  <si>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</si>
  <si>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</si>
  <si>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</si>
  <si>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</si>
  <si>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</si>
  <si>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</si>
  <si>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</si>
  <si>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</si>
  <si>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</si>
  <si>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</si>
  <si>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</si>
  <si>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</si>
  <si>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</si>
  <si>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</si>
  <si>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</si>
  <si>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</si>
  <si>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</si>
  <si>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</si>
  <si>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</si>
  <si>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</si>
  <si>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</si>
  <si>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</si>
  <si>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</si>
  <si>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</si>
  <si>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</si>
  <si>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</si>
  <si>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</si>
  <si>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</si>
  <si>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</si>
  <si>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</si>
  <si>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</si>
  <si>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</si>
  <si>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</si>
  <si>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</si>
  <si>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</si>
  <si>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</si>
  <si>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</si>
  <si>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</si>
  <si>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</si>
  <si>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</si>
  <si>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</si>
  <si>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</si>
  <si>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</si>
  <si>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</si>
  <si>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</si>
  <si>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</si>
  <si>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</si>
  <si>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</si>
  <si>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</si>
  <si>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</si>
  <si>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</si>
  <si>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</si>
  <si>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</si>
  <si>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</si>
  <si>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</si>
  <si>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</si>
  <si>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</si>
  <si>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</si>
  <si>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</si>
  <si>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</si>
  <si>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</si>
  <si>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</si>
  <si>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</si>
  <si>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</si>
  <si>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</si>
  <si>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</si>
  <si>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</si>
  <si>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</si>
  <si>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</si>
  <si>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</si>
  <si>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</si>
  <si>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</si>
  <si>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</si>
  <si>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</si>
  <si>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</si>
  <si>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</si>
  <si>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</si>
  <si>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</si>
  <si>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</si>
  <si>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</si>
  <si>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</si>
  <si>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</si>
  <si>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</si>
  <si>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</si>
  <si>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</si>
  <si>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</si>
  <si>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</si>
  <si>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</si>
  <si>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</si>
  <si>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</si>
  <si>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</si>
  <si>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</si>
  <si>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</si>
  <si>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</si>
  <si>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</si>
  <si>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</si>
  <si>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</si>
  <si>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</si>
  <si>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</si>
  <si>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</si>
  <si>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</si>
  <si>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</si>
  <si>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</si>
  <si>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</si>
  <si>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</si>
  <si>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</si>
  <si>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</si>
  <si>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</si>
  <si>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</si>
  <si>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</si>
  <si>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</si>
  <si>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</si>
  <si>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</si>
  <si>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</si>
  <si>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</si>
  <si>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</si>
  <si>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</si>
  <si>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</si>
  <si>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</si>
  <si>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</si>
  <si>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</si>
  <si>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</si>
  <si>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</si>
  <si>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</si>
  <si>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</si>
  <si>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</si>
  <si>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</si>
  <si>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</si>
  <si>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</si>
  <si>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</si>
  <si>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</si>
  <si>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</si>
  <si>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</si>
  <si>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</si>
  <si>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</si>
  <si>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</si>
  <si>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</si>
  <si>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</si>
  <si>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</si>
  <si>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</si>
  <si>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</si>
  <si>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</si>
  <si>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</si>
  <si>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</si>
  <si>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</si>
  <si>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</si>
  <si>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</si>
  <si>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</si>
  <si>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</si>
  <si>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</si>
  <si>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</si>
  <si>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</si>
  <si>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</si>
  <si>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</si>
  <si>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</si>
  <si>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</si>
  <si>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</si>
  <si>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</si>
  <si>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</si>
  <si>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</si>
  <si>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</si>
  <si>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</si>
  <si>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</si>
  <si>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</si>
  <si>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</si>
  <si>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</si>
  <si>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</si>
  <si>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</si>
  <si>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</si>
  <si>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</si>
  <si>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</si>
  <si>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</si>
  <si>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</si>
  <si>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</si>
  <si>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</si>
  <si>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</si>
  <si>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</si>
  <si>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</si>
  <si>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</si>
  <si>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</si>
  <si>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</si>
  <si>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</si>
  <si>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</si>
  <si>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</si>
  <si>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</si>
  <si>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</si>
  <si>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</si>
  <si>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</si>
  <si>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</si>
  <si>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</si>
  <si>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</si>
  <si>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</si>
  <si>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</si>
  <si>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</si>
  <si>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</si>
  <si>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</si>
  <si>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</si>
  <si>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</si>
  <si>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</si>
  <si>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</si>
  <si>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</si>
  <si>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</si>
  <si>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</si>
  <si>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</si>
  <si>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</si>
  <si>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</si>
  <si>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</si>
  <si>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</si>
  <si>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</si>
  <si>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</si>
  <si>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</si>
  <si>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</si>
  <si>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</si>
  <si>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</si>
  <si>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</si>
  <si>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</si>
  <si>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</si>
  <si>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</si>
  <si>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</si>
  <si>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</si>
  <si>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</si>
  <si>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</si>
  <si>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</si>
  <si>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</si>
  <si>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</si>
  <si>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</si>
  <si>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</si>
  <si>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</si>
  <si>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</si>
  <si>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</si>
  <si>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</si>
  <si>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</si>
  <si>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</si>
  <si>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</si>
  <si>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</si>
  <si>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</si>
  <si>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</si>
  <si>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</si>
  <si>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</si>
  <si>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</si>
  <si>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</si>
  <si>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</si>
  <si>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</si>
  <si>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</si>
  <si>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</si>
  <si>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</si>
  <si>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</si>
  <si>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</si>
  <si>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</si>
  <si>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</si>
  <si>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</si>
  <si>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</si>
  <si>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</si>
  <si>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</si>
  <si>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</si>
  <si>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</si>
  <si>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</si>
  <si>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</si>
  <si>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</si>
  <si>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</si>
  <si>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</si>
  <si>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</si>
  <si>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</si>
  <si>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</si>
  <si>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</si>
  <si>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</si>
  <si>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</si>
  <si>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</si>
  <si>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</si>
  <si>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</si>
  <si>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</si>
  <si>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</si>
  <si>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</si>
  <si>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</si>
  <si>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</si>
  <si>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</si>
  <si>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</si>
  <si>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</si>
  <si>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</si>
  <si>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</si>
  <si>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</si>
  <si>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</si>
  <si>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</si>
  <si>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</si>
  <si>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</si>
  <si>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</si>
  <si>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</si>
  <si>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</si>
  <si>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</si>
  <si>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</si>
  <si>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</si>
  <si>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</si>
  <si>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</si>
  <si>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</si>
  <si>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</si>
  <si>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</si>
  <si>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</si>
  <si>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</si>
  <si>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</si>
  <si>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</si>
  <si>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</si>
  <si>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</si>
  <si>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</si>
  <si>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</si>
  <si>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</si>
  <si>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</si>
  <si>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</si>
  <si>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</si>
  <si>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</si>
  <si>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</si>
  <si>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</si>
  <si>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</si>
  <si>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</si>
  <si>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</si>
  <si>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</si>
  <si>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</si>
  <si>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</si>
  <si>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</si>
  <si>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</si>
  <si>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</si>
  <si>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</si>
  <si>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</si>
  <si>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</si>
  <si>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</si>
  <si>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</si>
  <si>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</si>
  <si>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</si>
  <si>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</si>
  <si>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</si>
  <si>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</si>
  <si>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</si>
  <si>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</si>
  <si>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</si>
  <si>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</si>
  <si>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</si>
  <si>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</si>
  <si>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</si>
  <si>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</si>
  <si>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</si>
  <si>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</si>
  <si>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</si>
  <si>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</si>
  <si>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</si>
  <si>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</si>
  <si>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</si>
  <si>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</si>
  <si>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</si>
  <si>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</si>
  <si>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</si>
  <si>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</si>
  <si>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</si>
  <si>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</si>
  <si>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</si>
  <si>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</si>
  <si>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</si>
  <si>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</si>
  <si>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</si>
  <si>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</si>
  <si>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</si>
  <si>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</si>
  <si>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</si>
  <si>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</si>
  <si>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</si>
  <si>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</si>
  <si>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</si>
  <si>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</si>
  <si>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</si>
  <si>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</si>
  <si>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</si>
  <si>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</si>
  <si>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</si>
  <si>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</si>
  <si>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</si>
  <si>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</si>
  <si>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</si>
  <si>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</si>
  <si>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</si>
  <si>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</si>
  <si>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</si>
  <si>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</si>
  <si>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</si>
  <si>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</si>
  <si>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</si>
  <si>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</si>
  <si>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</si>
  <si>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</si>
  <si>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</si>
  <si>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</si>
  <si>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</si>
  <si>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</si>
  <si>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</si>
  <si>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</si>
  <si>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</si>
  <si>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</si>
  <si>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</si>
  <si>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</si>
  <si>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</si>
  <si>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</si>
  <si>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</si>
  <si>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</si>
  <si>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</si>
  <si>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</si>
  <si>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</si>
  <si>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</si>
  <si>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</si>
  <si>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</si>
  <si>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</si>
  <si>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</si>
  <si>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</si>
  <si>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</si>
  <si>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</si>
  <si>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</si>
  <si>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</si>
  <si>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</si>
  <si>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</si>
  <si>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</si>
  <si>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</si>
  <si>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</si>
  <si>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</si>
  <si>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</si>
  <si>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</si>
  <si>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</si>
  <si>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</si>
  <si>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</si>
  <si>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</si>
  <si>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</si>
  <si>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</si>
  <si>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</si>
  <si>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</si>
  <si>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</si>
  <si>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</si>
  <si>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</si>
  <si>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</si>
  <si>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</si>
  <si>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</si>
  <si>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</si>
  <si>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</si>
  <si>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</si>
  <si>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</si>
  <si>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</si>
  <si>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</si>
  <si>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</si>
  <si>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</si>
  <si>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</si>
  <si>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</si>
  <si>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</si>
  <si>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</si>
  <si>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</si>
  <si>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</si>
  <si>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</si>
  <si>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</si>
  <si>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</si>
  <si>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</si>
  <si>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</si>
  <si>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</si>
  <si>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</si>
  <si>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</si>
  <si>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</si>
  <si>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</si>
  <si>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</si>
  <si>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</si>
  <si>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</si>
  <si>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</si>
  <si>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</si>
  <si>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</si>
  <si>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</si>
  <si>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</si>
  <si>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</si>
  <si>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</si>
  <si>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</si>
  <si>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</si>
  <si>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</si>
  <si>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</si>
  <si>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</si>
  <si>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</si>
  <si>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</si>
  <si>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</si>
  <si>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</si>
  <si>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</si>
  <si>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</si>
  <si>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</si>
  <si>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</si>
  <si>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</si>
  <si>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</si>
  <si>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</si>
  <si>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</si>
  <si>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</si>
  <si>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</si>
  <si>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</si>
  <si>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</si>
  <si>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</si>
  <si>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</si>
  <si>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</si>
  <si>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</si>
  <si>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</si>
  <si>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</si>
  <si>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</si>
  <si>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</si>
  <si>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</si>
  <si>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</si>
  <si>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</si>
  <si>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</si>
  <si>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</si>
  <si>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</si>
  <si>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</si>
  <si>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</si>
  <si>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</si>
  <si>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</si>
  <si>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</si>
  <si>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</si>
  <si>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</si>
  <si>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</si>
  <si>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</si>
  <si>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</si>
  <si>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</si>
  <si>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</si>
  <si>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</si>
  <si>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</si>
  <si>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</si>
  <si>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</si>
  <si>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</si>
  <si>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</si>
  <si>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</si>
  <si>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</si>
  <si>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</si>
  <si>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</si>
  <si>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</si>
  <si>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</si>
  <si>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</si>
  <si>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</si>
  <si>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</si>
  <si>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</si>
  <si>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</si>
  <si>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</si>
  <si>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</si>
  <si>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</si>
  <si>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</si>
  <si>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</si>
  <si>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</si>
  <si>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</si>
  <si>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</si>
  <si>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</si>
  <si>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</si>
  <si>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</si>
  <si>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</si>
  <si>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</si>
  <si>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</si>
  <si>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</si>
  <si>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</si>
  <si>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</si>
  <si>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</si>
  <si>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</si>
  <si>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</si>
  <si>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</si>
  <si>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</si>
  <si>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</si>
  <si>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</si>
  <si>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</si>
  <si>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</si>
  <si>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</si>
  <si>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</si>
  <si>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</si>
  <si>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</si>
  <si>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</si>
  <si>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</si>
  <si>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</si>
  <si>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</si>
  <si>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</si>
  <si>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</si>
  <si>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</si>
  <si>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</si>
  <si>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</si>
  <si>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</si>
  <si>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</si>
  <si>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</si>
  <si>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</si>
  <si>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</si>
  <si>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</si>
  <si>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</si>
  <si>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</si>
  <si>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</si>
  <si>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</si>
  <si>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</si>
  <si>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</si>
  <si>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</si>
  <si>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</si>
  <si>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</si>
  <si>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</si>
  <si>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</si>
  <si>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</si>
  <si>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</si>
  <si>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</si>
  <si>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</si>
  <si>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</si>
  <si>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</si>
  <si>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</si>
  <si>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</si>
  <si>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</si>
  <si>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</si>
  <si>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</si>
  <si>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</si>
  <si>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</si>
  <si>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</si>
  <si>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</si>
  <si>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</si>
  <si>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</si>
  <si>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</si>
  <si>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</si>
  <si>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</si>
  <si>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</si>
  <si>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</si>
  <si>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</si>
  <si>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</si>
  <si>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</si>
  <si>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</si>
  <si>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</si>
  <si>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</si>
  <si>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</si>
  <si>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</si>
  <si>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</si>
  <si>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</si>
  <si>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</si>
  <si>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</si>
  <si>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</si>
  <si>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</si>
  <si>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</si>
  <si>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</si>
  <si>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</si>
  <si>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</si>
  <si>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</si>
  <si>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</si>
  <si>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</si>
  <si>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</si>
  <si>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</si>
  <si>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</si>
  <si>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</si>
  <si>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</si>
  <si>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</si>
  <si>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</si>
  <si>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</si>
  <si>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</si>
  <si>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</si>
  <si>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</si>
  <si>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</si>
  <si>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</si>
  <si>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</si>
  <si>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</si>
  <si>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</si>
  <si>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</si>
  <si>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</si>
  <si>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</si>
  <si>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</si>
  <si>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</si>
  <si>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</si>
  <si>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</si>
  <si>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</si>
  <si>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</si>
  <si>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</si>
  <si>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</si>
  <si>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</si>
  <si>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</si>
  <si>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</si>
  <si>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</si>
  <si>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</si>
  <si>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</si>
  <si>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</si>
  <si>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</si>
  <si>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</si>
  <si>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</si>
  <si>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</si>
  <si>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</si>
  <si>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</si>
  <si>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</si>
  <si>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</si>
  <si>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</si>
  <si>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</si>
  <si>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</si>
  <si>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</si>
  <si>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</si>
  <si>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</si>
  <si>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</si>
  <si>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</si>
  <si>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</si>
  <si>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</si>
  <si>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</si>
  <si>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</si>
  <si>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</si>
  <si>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</si>
  <si>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</si>
  <si>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</si>
  <si>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</si>
  <si>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</si>
  <si>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</si>
  <si>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</si>
  <si>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</si>
  <si>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</si>
  <si>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</si>
  <si>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</si>
  <si>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</si>
  <si>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</si>
  <si>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</si>
  <si>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</si>
  <si>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</si>
  <si>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</si>
  <si>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</si>
  <si>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</si>
  <si>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</si>
  <si>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</si>
  <si>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</si>
  <si>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</si>
  <si>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</si>
  <si>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</si>
  <si>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</si>
  <si>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</si>
  <si>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</si>
  <si>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</si>
  <si>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</si>
  <si>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</si>
  <si>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</si>
  <si>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</si>
  <si>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</si>
  <si>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</si>
  <si>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</si>
  <si>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</si>
  <si>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</si>
  <si>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</si>
  <si>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</si>
  <si>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</si>
  <si>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</si>
  <si>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</si>
  <si>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</si>
  <si>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</si>
  <si>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</si>
  <si>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</si>
  <si>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</si>
  <si>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</si>
  <si>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</si>
  <si>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</si>
  <si>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</si>
  <si>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</si>
  <si>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</si>
  <si>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</si>
  <si>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</si>
  <si>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</si>
  <si>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</si>
  <si>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</si>
  <si>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</si>
  <si>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</si>
  <si>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</si>
  <si>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</si>
  <si>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</si>
  <si>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</si>
  <si>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</si>
  <si>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</si>
  <si>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</si>
  <si>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</si>
  <si>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</si>
  <si>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</si>
  <si>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</si>
  <si>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</si>
  <si>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</si>
  <si>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</si>
  <si>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</si>
  <si>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</si>
  <si>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</si>
  <si>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</si>
  <si>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</si>
  <si>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</si>
  <si>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</si>
  <si>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</si>
  <si>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</si>
  <si>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</si>
  <si>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</si>
  <si>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</si>
  <si>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</si>
  <si>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</si>
  <si>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</si>
  <si>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</si>
  <si>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</si>
  <si>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</si>
  <si>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</si>
  <si>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</si>
  <si>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</si>
  <si>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</si>
  <si>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</si>
  <si>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</si>
  <si>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</si>
  <si>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</si>
  <si>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</si>
  <si>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</si>
  <si>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</si>
  <si>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</si>
  <si>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</si>
  <si>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</si>
  <si>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</si>
  <si>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</si>
  <si>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</si>
  <si>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</si>
  <si>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</si>
  <si>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</si>
  <si>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</si>
  <si>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</si>
  <si>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</si>
  <si>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</si>
  <si>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</si>
  <si>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</si>
  <si>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</si>
  <si>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</si>
  <si>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</si>
  <si>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</si>
  <si>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</si>
  <si>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</si>
  <si>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</si>
  <si>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</si>
  <si>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</si>
  <si>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</si>
  <si>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</si>
  <si>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</si>
  <si>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</si>
  <si>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</si>
  <si>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</si>
  <si>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</si>
  <si>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</si>
  <si>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</si>
  <si>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</si>
  <si>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</si>
  <si>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</si>
  <si>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</si>
  <si>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</si>
  <si>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</si>
  <si>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</si>
  <si>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</si>
  <si>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</si>
  <si>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</si>
  <si>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</si>
  <si>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</si>
  <si>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</si>
  <si>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</si>
  <si>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</si>
  <si>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</si>
  <si>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</si>
  <si>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</si>
  <si>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</si>
  <si>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</si>
  <si>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</si>
  <si>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</si>
  <si>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</si>
  <si>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</si>
  <si>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</si>
  <si>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</si>
  <si>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</si>
  <si>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</si>
  <si>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</si>
  <si>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</si>
  <si>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</si>
  <si>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</si>
  <si>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</si>
  <si>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</si>
  <si>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</si>
  <si>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</si>
  <si>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</si>
  <si>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</si>
  <si>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</si>
  <si>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</si>
  <si>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</si>
  <si>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</si>
  <si>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</si>
  <si>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</si>
  <si>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</si>
  <si>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</si>
  <si>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</si>
  <si>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</si>
  <si>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</si>
  <si>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</si>
  <si>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</si>
  <si>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</si>
  <si>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</si>
  <si>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</si>
  <si>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</si>
  <si>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</si>
  <si>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</si>
  <si>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</si>
  <si>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</si>
  <si>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</si>
  <si>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</si>
  <si>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</si>
  <si>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</si>
  <si>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</si>
  <si>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</si>
  <si>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</si>
  <si>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</si>
  <si>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</si>
  <si>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</si>
  <si>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</si>
  <si>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</si>
  <si>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</si>
  <si>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</si>
  <si>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</si>
  <si>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</si>
  <si>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</si>
  <si>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</si>
  <si>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</si>
  <si>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</si>
  <si>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</si>
  <si>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</si>
  <si>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</si>
  <si>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</si>
  <si>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</si>
  <si>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</si>
  <si>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</si>
  <si>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</si>
  <si>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</si>
  <si>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</si>
  <si>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</si>
  <si>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</si>
  <si>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</si>
  <si>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</si>
  <si>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</si>
  <si>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</si>
  <si>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</si>
  <si>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</si>
  <si>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</si>
  <si>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</si>
  <si>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</si>
  <si>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</si>
  <si>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</si>
  <si>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</si>
  <si>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</si>
  <si>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</si>
  <si>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</si>
  <si>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</si>
  <si>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</si>
  <si>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</si>
  <si>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</si>
  <si>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</si>
  <si>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</si>
  <si>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</si>
  <si>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</si>
  <si>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</si>
  <si>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</si>
  <si>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</si>
  <si>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</si>
  <si>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</si>
  <si>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</si>
  <si>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</si>
  <si>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</si>
  <si>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</si>
  <si>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</si>
  <si>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</si>
  <si>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</si>
  <si>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</si>
  <si>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</si>
  <si>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</si>
  <si>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</si>
  <si>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</si>
  <si>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</si>
  <si>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</si>
  <si>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</si>
  <si>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</si>
  <si>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</si>
  <si>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</si>
  <si>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</si>
  <si>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</si>
  <si>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</si>
  <si>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</si>
  <si>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</si>
  <si>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</si>
  <si>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</si>
  <si>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</si>
  <si>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</si>
  <si>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</si>
  <si>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</si>
  <si>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</si>
  <si>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</si>
  <si>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</si>
  <si>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</si>
  <si>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</si>
  <si>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</si>
  <si>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</si>
  <si>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</si>
  <si>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</si>
  <si>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</si>
  <si>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</si>
  <si>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</si>
  <si>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</si>
  <si>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</si>
  <si>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</si>
  <si>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</si>
  <si>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</si>
  <si>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</si>
  <si>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</si>
  <si>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</si>
  <si>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</si>
  <si>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</si>
  <si>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</si>
  <si>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</si>
  <si>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</si>
  <si>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</si>
  <si>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</si>
  <si>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</si>
  <si>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</si>
  <si>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</si>
  <si>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</si>
  <si>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</si>
  <si>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</si>
  <si>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</si>
  <si>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</si>
  <si>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</si>
  <si>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</si>
  <si>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</si>
  <si>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</si>
  <si>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</si>
  <si>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</si>
  <si>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</si>
  <si>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</si>
  <si>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</si>
  <si>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</si>
  <si>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</si>
  <si>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</si>
  <si>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</si>
  <si>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</si>
  <si>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</si>
  <si>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</si>
  <si>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</si>
  <si>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</si>
  <si>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</si>
  <si>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</si>
  <si>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</si>
  <si>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</si>
  <si>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</si>
  <si>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</si>
  <si>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</si>
  <si>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</si>
  <si>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</si>
  <si>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</si>
  <si>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</si>
  <si>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</si>
  <si>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</si>
  <si>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</si>
  <si>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</si>
  <si>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</si>
  <si>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</si>
  <si>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</si>
  <si>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</si>
  <si>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</si>
  <si>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</si>
  <si>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</si>
  <si>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</si>
  <si>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</si>
  <si>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</si>
  <si>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</si>
  <si>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</si>
  <si>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</si>
  <si>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</si>
  <si>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</si>
  <si>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</si>
  <si>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</si>
  <si>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</si>
  <si>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</si>
  <si>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</si>
  <si>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</si>
  <si>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</si>
  <si>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</si>
  <si>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</si>
  <si>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</si>
  <si>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</si>
  <si>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</si>
  <si>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</si>
  <si>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</si>
  <si>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</si>
  <si>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</si>
  <si>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</si>
  <si>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</si>
  <si>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</si>
  <si>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</si>
  <si>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</si>
  <si>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</si>
  <si>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</si>
  <si>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</si>
  <si>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</si>
  <si>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</si>
  <si>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</si>
  <si>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</si>
  <si>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</si>
  <si>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</si>
  <si>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</si>
  <si>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</si>
  <si>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</si>
  <si>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</si>
  <si>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</si>
  <si>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</si>
  <si>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</si>
  <si>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</si>
  <si>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</si>
  <si>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</si>
  <si>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</si>
  <si>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</si>
  <si>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</si>
  <si>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</si>
  <si>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</si>
  <si>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</si>
  <si>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</si>
  <si>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</si>
  <si>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</si>
  <si>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</si>
  <si>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</si>
  <si>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</si>
  <si>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</si>
  <si>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</si>
  <si>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</si>
  <si>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</si>
  <si>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</si>
  <si>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</si>
  <si>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</si>
  <si>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</si>
  <si>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</si>
  <si>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</si>
  <si>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</si>
  <si>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</si>
  <si>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</si>
  <si>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</si>
  <si>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</si>
  <si>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</si>
  <si>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</si>
  <si>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</si>
  <si>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</si>
  <si>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</si>
  <si>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</si>
  <si>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</si>
  <si>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</si>
  <si>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</si>
  <si>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</si>
  <si>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</si>
  <si>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</si>
  <si>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</si>
  <si>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</si>
  <si>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</si>
  <si>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</si>
  <si>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</si>
  <si>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</si>
  <si>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</si>
  <si>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</si>
  <si>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</si>
  <si>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</si>
  <si>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</si>
  <si>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</si>
  <si>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</si>
  <si>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</si>
  <si>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</si>
  <si>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</si>
  <si>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</si>
  <si>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</si>
  <si>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</si>
  <si>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</si>
  <si>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</si>
  <si>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</si>
  <si>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</si>
  <si>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</si>
  <si>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</si>
  <si>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</si>
  <si>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</si>
  <si>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</si>
  <si>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</si>
  <si>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</si>
  <si>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</si>
  <si>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</si>
  <si>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</si>
  <si>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</si>
  <si>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</si>
  <si>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</si>
  <si>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</si>
  <si>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</si>
  <si>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</si>
  <si>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</si>
  <si>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</si>
  <si>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</si>
  <si>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</si>
  <si>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</si>
  <si>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</si>
  <si>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</si>
  <si>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</si>
  <si>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</si>
  <si>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</si>
  <si>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</si>
  <si>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</si>
  <si>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</si>
  <si>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</si>
  <si>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</si>
  <si>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</si>
  <si>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</si>
  <si>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</si>
  <si>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</si>
  <si>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</si>
  <si>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</si>
  <si>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</si>
  <si>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</si>
  <si>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</si>
  <si>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</si>
  <si>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</si>
  <si>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</si>
  <si>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</si>
  <si>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</si>
  <si>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</si>
  <si>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</si>
  <si>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</si>
  <si>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</si>
  <si>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</si>
  <si>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</si>
  <si>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</si>
  <si>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</si>
  <si>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</si>
  <si>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</si>
  <si>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</si>
  <si>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</si>
  <si>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</si>
  <si>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</si>
  <si>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</si>
  <si>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</si>
  <si>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</si>
  <si>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</si>
  <si>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</si>
  <si>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</si>
  <si>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</si>
  <si>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</si>
  <si>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</si>
  <si>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</si>
  <si>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</si>
  <si>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</si>
  <si>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</si>
  <si>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</si>
  <si>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</si>
  <si>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</si>
  <si>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</si>
  <si>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</si>
  <si>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</si>
  <si>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</si>
  <si>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</si>
  <si>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</si>
  <si>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</si>
  <si>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</si>
  <si>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</si>
  <si>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</si>
  <si>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</si>
  <si>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</si>
  <si>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</si>
  <si>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</si>
  <si>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</si>
  <si>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</si>
  <si>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</si>
  <si>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</si>
  <si>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</si>
  <si>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</si>
  <si>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</si>
  <si>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</si>
  <si>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</si>
  <si>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</si>
  <si>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</si>
  <si>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</si>
  <si>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</si>
  <si>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</si>
  <si>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</si>
  <si>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</si>
  <si>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</si>
  <si>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</si>
  <si>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</si>
  <si>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</si>
  <si>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</si>
  <si>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</si>
  <si>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</si>
  <si>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</si>
  <si>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</si>
  <si>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</si>
  <si>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</si>
  <si>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</si>
  <si>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</si>
  <si>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</si>
  <si>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</si>
  <si>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</si>
  <si>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</si>
  <si>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</si>
  <si>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</si>
  <si>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</si>
  <si>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</si>
  <si>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</si>
  <si>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</si>
  <si>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</si>
  <si>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</si>
  <si>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</si>
  <si>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</si>
  <si>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</si>
  <si>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</si>
  <si>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</si>
  <si>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</si>
  <si>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</si>
  <si>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</si>
  <si>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</si>
  <si>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</si>
  <si>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</si>
  <si>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</si>
  <si>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</si>
  <si>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</si>
  <si>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</si>
  <si>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</si>
  <si>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</si>
  <si>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</si>
  <si>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</si>
  <si>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</si>
  <si>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</si>
  <si>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</si>
  <si>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</si>
  <si>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</si>
  <si>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</si>
  <si>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</si>
  <si>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</si>
  <si>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</si>
  <si>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</si>
  <si>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</si>
  <si>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</si>
  <si>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</si>
  <si>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</si>
  <si>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</si>
  <si>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</si>
  <si>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</si>
  <si>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</si>
  <si>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</si>
  <si>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</si>
  <si>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</si>
  <si>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</si>
  <si>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</si>
  <si>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</si>
  <si>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</si>
  <si>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</si>
  <si>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</si>
  <si>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</si>
  <si>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</si>
  <si>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</si>
  <si>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</si>
  <si>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</si>
  <si>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</si>
  <si>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</si>
  <si>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</si>
  <si>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</si>
  <si>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</si>
  <si>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</si>
  <si>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</si>
  <si>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</si>
  <si>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</si>
  <si>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</si>
  <si>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</si>
  <si>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</si>
  <si>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</si>
  <si>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</si>
  <si>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</si>
  <si>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</si>
  <si>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</si>
  <si>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</si>
  <si>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</si>
  <si>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</si>
  <si>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</si>
  <si>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</si>
  <si>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</si>
  <si>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</si>
  <si>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</si>
  <si>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</si>
  <si>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</si>
  <si>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</si>
  <si>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</si>
  <si>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</si>
  <si>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</si>
  <si>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</si>
  <si>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</si>
  <si>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</si>
  <si>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</si>
  <si>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</si>
  <si>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</si>
  <si>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</si>
  <si>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</si>
  <si>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</si>
  <si>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</si>
  <si>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</si>
  <si>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</si>
  <si>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</si>
  <si>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</si>
  <si>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</si>
  <si>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</si>
  <si>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</si>
  <si>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</si>
  <si>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</si>
  <si>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</si>
  <si>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</si>
  <si>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</si>
  <si>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</si>
  <si>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</si>
  <si>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</si>
  <si>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</si>
  <si>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</si>
  <si>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</si>
  <si>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</si>
  <si>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</si>
  <si>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</si>
  <si>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</si>
  <si>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</si>
  <si>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</si>
  <si>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</si>
  <si>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</si>
  <si>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</si>
  <si>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</si>
  <si>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</si>
  <si>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</si>
  <si>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</si>
  <si>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</si>
  <si>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</si>
  <si>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</si>
  <si>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</si>
  <si>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</si>
  <si>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</si>
  <si>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</si>
  <si>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</si>
  <si>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</si>
  <si>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</si>
  <si>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</si>
  <si>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</si>
  <si>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</si>
  <si>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</si>
  <si>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</si>
  <si>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</si>
  <si>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</si>
  <si>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</si>
  <si>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</si>
  <si>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</si>
  <si>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</si>
  <si>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</si>
  <si>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</si>
  <si>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</si>
  <si>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</si>
  <si>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</si>
  <si>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</si>
  <si>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</si>
  <si>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</si>
  <si>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</si>
  <si>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</si>
  <si>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</si>
  <si>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</si>
  <si>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</si>
  <si>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</si>
  <si>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</si>
  <si>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</si>
  <si>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</si>
  <si>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</si>
  <si>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</si>
  <si>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</si>
  <si>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</si>
  <si>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</si>
  <si>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</si>
  <si>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</si>
  <si>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</si>
  <si>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</si>
  <si>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</si>
  <si>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</si>
  <si>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</si>
  <si>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</si>
  <si>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</si>
  <si>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</si>
  <si>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</si>
  <si>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</si>
  <si>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</si>
  <si>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</si>
  <si>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</si>
  <si>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</si>
  <si>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</si>
  <si>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</si>
  <si>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</si>
  <si>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</si>
  <si>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</si>
  <si>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</si>
  <si>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</si>
  <si>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</si>
  <si>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</si>
  <si>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</si>
  <si>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</si>
  <si>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</si>
  <si>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</si>
  <si>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</si>
  <si>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</si>
  <si>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</si>
  <si>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</si>
  <si>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</si>
  <si>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</si>
  <si>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</si>
  <si>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</si>
  <si>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</si>
  <si>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</si>
  <si>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</si>
  <si>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</si>
  <si>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</si>
  <si>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</si>
  <si>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</si>
  <si>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</si>
  <si>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</si>
  <si>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</si>
  <si>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</si>
  <si>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</si>
  <si>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</si>
  <si>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</si>
  <si>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</si>
  <si>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</si>
  <si>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</si>
  <si>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</si>
  <si>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</si>
  <si>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</si>
  <si>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</si>
  <si>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</si>
  <si>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</si>
  <si>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</si>
  <si>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</si>
  <si>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</si>
  <si>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</si>
  <si>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</si>
  <si>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</si>
  <si>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</si>
  <si>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</si>
  <si>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</si>
  <si>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</si>
  <si>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</si>
  <si>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</si>
  <si>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</si>
  <si>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</si>
  <si>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</si>
  <si>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</si>
  <si>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</si>
  <si>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</si>
  <si>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</si>
  <si>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</si>
  <si>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</si>
  <si>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</si>
  <si>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</si>
  <si>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</si>
  <si>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</si>
  <si>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</si>
  <si>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</si>
  <si>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</si>
  <si>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</si>
  <si>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</si>
  <si>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</si>
  <si>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</si>
  <si>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</si>
  <si>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</si>
  <si>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</si>
  <si>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</si>
  <si>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</si>
  <si>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</si>
  <si>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</si>
  <si>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</si>
  <si>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</si>
  <si>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</si>
  <si>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</si>
  <si>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</si>
  <si>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</si>
  <si>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</si>
  <si>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</si>
  <si>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</si>
  <si>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</si>
  <si>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</si>
  <si>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</si>
  <si>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</si>
  <si>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</si>
  <si>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</si>
  <si>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</si>
  <si>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</si>
  <si>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</si>
  <si>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</si>
  <si>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</si>
  <si>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</si>
  <si>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</si>
  <si>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</si>
  <si>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</si>
  <si>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</si>
  <si>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</si>
  <si>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</si>
  <si>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</si>
  <si>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</si>
  <si>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</si>
  <si>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</si>
  <si>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</si>
  <si>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</si>
  <si>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</si>
  <si>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</si>
  <si>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</si>
  <si>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</si>
  <si>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</si>
  <si>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</si>
  <si>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</si>
  <si>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</si>
  <si>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</si>
  <si>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</si>
  <si>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</si>
  <si>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</si>
  <si>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</si>
  <si>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</si>
  <si>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</si>
  <si>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</si>
  <si>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</si>
  <si>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</si>
  <si>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</si>
  <si>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</si>
  <si>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</si>
  <si>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</si>
  <si>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</si>
  <si>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</si>
  <si>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</si>
  <si>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</si>
  <si>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</si>
  <si>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</si>
  <si>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</si>
  <si>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</si>
  <si>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</si>
  <si>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</si>
  <si>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</si>
  <si>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</si>
  <si>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</si>
  <si>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</si>
  <si>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</si>
  <si>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</si>
  <si>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</si>
  <si>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</si>
  <si>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</si>
  <si>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</si>
  <si>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</si>
  <si>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</si>
  <si>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</si>
  <si>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</si>
  <si>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</si>
  <si>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</si>
  <si>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</si>
  <si>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</si>
  <si>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</si>
  <si>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</si>
  <si>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</si>
  <si>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</si>
  <si>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</si>
  <si>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</si>
  <si>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</si>
  <si>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</si>
  <si>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</si>
  <si>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</si>
  <si>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</si>
  <si>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</si>
  <si>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</si>
  <si>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</si>
  <si>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</si>
  <si>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</si>
  <si>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</si>
  <si>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</si>
  <si>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</si>
  <si>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</si>
  <si>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</si>
  <si>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</si>
  <si>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</si>
  <si>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</si>
  <si>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</si>
  <si>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</si>
  <si>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</si>
  <si>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</si>
  <si>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</si>
  <si>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</si>
  <si>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</si>
  <si>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</si>
  <si>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</si>
  <si>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</si>
  <si>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</si>
  <si>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</si>
  <si>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</si>
  <si>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</si>
  <si>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</si>
  <si>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</si>
  <si>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</si>
  <si>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</si>
  <si>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</si>
  <si>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</si>
  <si>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</si>
  <si>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</si>
  <si>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</si>
  <si>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</si>
  <si>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</si>
  <si>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</si>
  <si>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</si>
  <si>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</si>
  <si>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</si>
  <si>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</si>
  <si>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</si>
  <si>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</si>
  <si>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</si>
  <si>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</si>
  <si>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</si>
  <si>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</si>
  <si>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</si>
  <si>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</si>
  <si>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</si>
  <si>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</si>
  <si>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</si>
  <si>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</si>
  <si>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</si>
  <si>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</si>
  <si>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</si>
  <si>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</si>
  <si>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</si>
  <si>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</si>
  <si>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</si>
  <si>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</si>
  <si>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</si>
  <si>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</si>
  <si>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</si>
  <si>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</si>
  <si>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</si>
  <si>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</si>
  <si>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</si>
  <si>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</si>
  <si>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</si>
  <si>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</si>
  <si>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</si>
  <si>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</si>
  <si>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</si>
  <si>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</si>
  <si>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</si>
  <si>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</si>
  <si>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</si>
  <si>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</si>
  <si>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</si>
  <si>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</si>
  <si>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</si>
  <si>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</si>
  <si>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</si>
  <si>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</si>
  <si>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</si>
  <si>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</si>
  <si>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</si>
  <si>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</si>
  <si>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</si>
  <si>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</si>
  <si>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</si>
  <si>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</si>
  <si>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</si>
  <si>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</si>
  <si>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</si>
  <si>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</si>
  <si>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</si>
  <si>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</si>
  <si>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</si>
  <si>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</si>
  <si>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</si>
  <si>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</si>
  <si>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</si>
  <si>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</si>
  <si>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</si>
  <si>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</si>
  <si>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</si>
  <si>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</si>
  <si>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</si>
  <si>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</si>
  <si>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</si>
  <si>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</si>
  <si>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</si>
  <si>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</si>
  <si>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</si>
  <si>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</si>
  <si>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</si>
  <si>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</si>
  <si>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</si>
  <si>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</si>
  <si>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</si>
  <si>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</si>
  <si>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</si>
  <si>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</si>
  <si>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</si>
  <si>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</si>
  <si>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</si>
  <si>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</si>
  <si>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</si>
  <si>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</si>
  <si>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</si>
  <si>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</si>
  <si>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</si>
  <si>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</si>
  <si>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</si>
  <si>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</si>
  <si>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</si>
  <si>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</si>
  <si>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</si>
  <si>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</si>
  <si>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</si>
  <si>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</si>
  <si>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</si>
  <si>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</si>
  <si>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</si>
  <si>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</si>
  <si>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</si>
  <si>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</si>
  <si>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</si>
  <si>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</si>
  <si>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</si>
  <si>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</si>
  <si>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</si>
  <si>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</si>
  <si>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</si>
  <si>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</si>
  <si>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</si>
  <si>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</si>
  <si>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</si>
  <si>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</si>
  <si>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</si>
  <si>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</si>
  <si>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</si>
  <si>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</si>
  <si>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</si>
  <si>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</si>
  <si>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</si>
  <si>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</si>
  <si>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</si>
  <si>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</si>
  <si>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</si>
  <si>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</si>
  <si>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</si>
  <si>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</si>
  <si>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</si>
  <si>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</si>
  <si>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</si>
  <si>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</si>
  <si>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</si>
  <si>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</si>
  <si>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</si>
  <si>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</si>
  <si>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</si>
  <si>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</si>
  <si>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</si>
  <si>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</si>
  <si>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</si>
  <si>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</si>
  <si>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</si>
  <si>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</si>
  <si>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</si>
  <si>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</si>
  <si>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</si>
  <si>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</si>
  <si>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</si>
  <si>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</si>
  <si>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</si>
  <si>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</si>
  <si>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</si>
  <si>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</si>
  <si>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</si>
  <si>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</si>
  <si>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</si>
  <si>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</si>
  <si>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</si>
  <si>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</si>
  <si>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</si>
  <si>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</si>
  <si>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</si>
  <si>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</si>
  <si>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</si>
  <si>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</si>
  <si>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</si>
  <si>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</si>
  <si>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</si>
  <si>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</si>
  <si>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</si>
  <si>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</si>
  <si>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</si>
  <si>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</si>
  <si>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</si>
  <si>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</si>
  <si>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</si>
  <si>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</si>
  <si>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</si>
  <si>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</si>
  <si>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</si>
  <si>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</si>
  <si>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</si>
  <si>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</si>
  <si>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</si>
  <si>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</si>
  <si>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</si>
  <si>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</si>
  <si>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</si>
  <si>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</si>
  <si>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</si>
  <si>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</si>
  <si>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</si>
  <si>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</si>
  <si>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</si>
  <si>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</si>
  <si>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</si>
  <si>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</si>
  <si>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</si>
  <si>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</si>
  <si>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</si>
  <si>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</si>
  <si>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</si>
  <si>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</si>
  <si>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</si>
  <si>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</si>
  <si>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</si>
  <si>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</si>
  <si>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</si>
  <si>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</si>
  <si>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</si>
  <si>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</si>
  <si>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</si>
  <si>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</si>
  <si>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</si>
  <si>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</si>
  <si>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</si>
  <si>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</si>
  <si>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</si>
  <si>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</si>
  <si>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</si>
  <si>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</si>
  <si>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</si>
  <si>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</si>
  <si>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</si>
  <si>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</si>
  <si>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</si>
  <si>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</si>
  <si>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</si>
  <si>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</si>
  <si>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</si>
  <si>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</si>
  <si>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</si>
  <si>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</si>
  <si>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</si>
  <si>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</si>
  <si>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</si>
  <si>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</si>
  <si>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</si>
  <si>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</si>
  <si>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</si>
  <si>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</si>
  <si>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</si>
  <si>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</si>
  <si>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</si>
  <si>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</si>
  <si>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</si>
  <si>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</si>
  <si>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</si>
  <si>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</si>
  <si>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</si>
  <si>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</si>
  <si>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</si>
  <si>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</si>
  <si>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</si>
  <si>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</si>
  <si>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</si>
  <si>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</si>
  <si>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</si>
  <si>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</si>
  <si>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</si>
  <si>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</si>
  <si>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</si>
  <si>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</si>
  <si>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</si>
  <si>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</si>
  <si>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</si>
  <si>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</si>
  <si>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</si>
  <si>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</si>
  <si>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</si>
  <si>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</si>
  <si>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</si>
  <si>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</si>
  <si>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</si>
  <si>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</si>
  <si>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</si>
  <si>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</si>
  <si>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</si>
  <si>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</si>
  <si>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</si>
  <si>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</si>
  <si>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</si>
  <si>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</si>
  <si>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</si>
  <si>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</si>
  <si>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</si>
  <si>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</si>
  <si>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</si>
  <si>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</si>
  <si>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</si>
  <si>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</si>
  <si>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</si>
  <si>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</si>
  <si>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</si>
  <si>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</si>
  <si>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</si>
  <si>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</si>
  <si>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</si>
  <si>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</si>
  <si>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</si>
  <si>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</si>
  <si>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</si>
  <si>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</si>
  <si>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</si>
  <si>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</si>
  <si>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</si>
  <si>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</si>
  <si>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</si>
  <si>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</si>
  <si>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</si>
  <si>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</si>
  <si>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</si>
  <si>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</si>
  <si>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</si>
  <si>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</si>
  <si>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</si>
  <si>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</si>
  <si>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</si>
  <si>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</si>
  <si>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</si>
  <si>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</si>
  <si>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</si>
  <si>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</si>
  <si>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</si>
  <si>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</si>
  <si>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</si>
  <si>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</si>
  <si>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</si>
  <si>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</si>
  <si>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</si>
  <si>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</si>
  <si>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</si>
  <si>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</si>
  <si>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</si>
  <si>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</si>
  <si>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</si>
  <si>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</si>
  <si>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</si>
  <si>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</si>
  <si>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</si>
  <si>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</si>
  <si>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</si>
  <si>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</si>
  <si>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</si>
  <si>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</si>
  <si>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</si>
  <si>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</si>
  <si>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</si>
  <si>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</si>
  <si>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</si>
  <si>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</si>
  <si>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</si>
  <si>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</si>
  <si>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</si>
  <si>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</si>
  <si>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</si>
  <si>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</si>
  <si>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</si>
  <si>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</si>
  <si>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</si>
  <si>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</si>
  <si>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</si>
  <si>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</si>
  <si>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</si>
  <si>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</si>
  <si>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</si>
  <si>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</si>
  <si>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</si>
  <si>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</si>
  <si>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</si>
  <si>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</si>
  <si>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</si>
  <si>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</si>
  <si>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</si>
  <si>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</si>
  <si>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</si>
  <si>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</si>
  <si>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</si>
  <si>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</si>
  <si>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</si>
  <si>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</si>
  <si>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</si>
  <si>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</si>
  <si>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</si>
  <si>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</si>
  <si>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</si>
  <si>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</si>
  <si>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</si>
  <si>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</si>
  <si>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</si>
  <si>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</si>
  <si>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</si>
  <si>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</si>
  <si>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</si>
  <si>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</si>
  <si>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</si>
  <si>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</si>
  <si>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</si>
  <si>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</si>
  <si>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</si>
  <si>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</si>
  <si>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</si>
  <si>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</si>
  <si>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</si>
  <si>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</si>
  <si>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</si>
  <si>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</si>
  <si>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</si>
  <si>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</si>
  <si>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</si>
  <si>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</si>
  <si>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</si>
  <si>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</si>
  <si>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</si>
  <si>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</si>
  <si>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</si>
  <si>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</si>
  <si>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</si>
  <si>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</si>
  <si>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</si>
  <si>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</si>
  <si>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</si>
  <si>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</si>
  <si>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</si>
  <si>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</si>
  <si>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</si>
  <si>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</si>
  <si>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</si>
  <si>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</si>
  <si>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</si>
  <si>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</si>
  <si>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</si>
  <si>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</si>
  <si>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</si>
  <si>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</si>
  <si>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</si>
  <si>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</si>
  <si>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</si>
  <si>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</si>
  <si>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</si>
  <si>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</si>
  <si>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</si>
  <si>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</si>
  <si>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</si>
  <si>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</si>
  <si>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</si>
  <si>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</si>
  <si>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</si>
  <si>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</si>
  <si>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</si>
  <si>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</si>
  <si>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</si>
  <si>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</si>
  <si>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</si>
  <si>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</si>
  <si>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</si>
  <si>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</si>
  <si>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</si>
  <si>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</si>
  <si>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</si>
  <si>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</si>
  <si>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</si>
  <si>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</si>
  <si>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</si>
  <si>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</si>
  <si>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</si>
  <si>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</si>
  <si>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</si>
  <si>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</si>
  <si>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</si>
  <si>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</si>
  <si>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</si>
  <si>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</si>
  <si>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</si>
  <si>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</si>
  <si>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</si>
  <si>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</si>
  <si>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</si>
  <si>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</si>
  <si>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</si>
  <si>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</si>
  <si>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</si>
  <si>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</si>
  <si>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</si>
  <si>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</si>
  <si>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</si>
  <si>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</si>
  <si>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</si>
  <si>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</si>
  <si>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</si>
  <si>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</si>
  <si>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</si>
  <si>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</si>
  <si>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</si>
  <si>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</si>
  <si>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</si>
  <si>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</si>
  <si>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</si>
  <si>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</si>
  <si>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</si>
  <si>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</si>
  <si>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</si>
  <si>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</si>
  <si>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</si>
  <si>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</si>
  <si>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</si>
  <si>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</si>
  <si>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</si>
  <si>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</si>
  <si>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</si>
  <si>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</si>
  <si>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</si>
  <si>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</si>
  <si>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</si>
  <si>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</si>
  <si>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</si>
  <si>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</si>
  <si>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</si>
  <si>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</si>
  <si>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</si>
  <si>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</si>
  <si>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</si>
  <si>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</si>
  <si>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</si>
  <si>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</si>
  <si>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</si>
  <si>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</si>
  <si>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</si>
  <si>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</si>
  <si>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</si>
  <si>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</si>
  <si>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</si>
  <si>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</si>
  <si>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</si>
  <si>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</si>
  <si>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</si>
  <si>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</si>
  <si>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</si>
  <si>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</si>
  <si>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</si>
  <si>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</si>
  <si>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</si>
  <si>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</si>
  <si>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</si>
  <si>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</si>
  <si>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</si>
  <si>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</si>
  <si>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</si>
  <si>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</si>
  <si>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</si>
  <si>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</si>
  <si>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</si>
  <si>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</si>
  <si>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</si>
  <si>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</si>
  <si>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</si>
  <si>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</si>
  <si>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</si>
  <si>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</si>
  <si>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</si>
  <si>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</si>
  <si>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</si>
  <si>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</si>
  <si>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</si>
  <si>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</si>
  <si>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</si>
  <si>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</si>
  <si>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</si>
  <si>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</si>
  <si>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</si>
  <si>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</si>
  <si>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</si>
  <si>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</si>
  <si>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</si>
  <si>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</si>
  <si>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</si>
  <si>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</si>
  <si>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</si>
  <si>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</si>
  <si>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</si>
  <si>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</si>
  <si>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</si>
  <si>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</si>
  <si>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</si>
  <si>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</si>
  <si>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</si>
  <si>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</si>
  <si>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</si>
  <si>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</si>
  <si>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</si>
  <si>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</si>
  <si>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</si>
  <si>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</si>
  <si>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</si>
  <si>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</si>
  <si>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</si>
  <si>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</si>
  <si>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</si>
  <si>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</si>
  <si>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</si>
  <si>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</si>
  <si>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</si>
  <si>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</si>
  <si>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</si>
  <si>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</si>
  <si>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</si>
  <si>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</si>
  <si>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</si>
  <si>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</si>
  <si>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</si>
  <si>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</si>
  <si>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</si>
  <si>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</si>
  <si>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</si>
  <si>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</si>
  <si>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</si>
  <si>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</si>
  <si>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</si>
  <si>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</si>
  <si>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</si>
  <si>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</si>
  <si>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</si>
  <si>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</si>
  <si>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</si>
  <si>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</si>
  <si>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</si>
  <si>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</si>
  <si>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</si>
  <si>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</si>
  <si>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</si>
  <si>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</si>
  <si>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</si>
  <si>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</si>
  <si>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</si>
  <si>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</si>
  <si>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</si>
  <si>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</si>
  <si>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</si>
  <si>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</si>
  <si>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</si>
  <si>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</si>
  <si>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</si>
  <si>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</si>
  <si>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</si>
  <si>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</si>
  <si>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</si>
  <si>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</si>
  <si>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</si>
  <si>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</si>
  <si>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</si>
  <si>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</si>
  <si>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</si>
  <si>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</si>
  <si>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</si>
  <si>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</si>
  <si>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</si>
  <si>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</si>
  <si>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</si>
  <si>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</si>
  <si>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</si>
  <si>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</si>
  <si>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</si>
  <si>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</si>
  <si>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</si>
  <si>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</si>
  <si>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</si>
  <si>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</si>
  <si>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</si>
  <si>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</si>
  <si>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</si>
  <si>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</si>
  <si>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</si>
  <si>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</si>
  <si>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</si>
  <si>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</si>
  <si>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</si>
  <si>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</si>
  <si>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</si>
  <si>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</si>
  <si>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</si>
  <si>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</si>
  <si>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</si>
  <si>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</si>
  <si>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</si>
  <si>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</si>
  <si>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</si>
  <si>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</si>
  <si>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</si>
  <si>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</si>
  <si>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</si>
  <si>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</si>
  <si>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</si>
  <si>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</si>
  <si>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</si>
  <si>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</si>
  <si>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</si>
  <si>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</si>
  <si>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</si>
  <si>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</si>
  <si>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</si>
  <si>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</si>
  <si>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</si>
  <si>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</si>
  <si>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</si>
  <si>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</si>
  <si>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</si>
  <si>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</si>
  <si>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</si>
  <si>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</si>
  <si>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</si>
  <si>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</si>
  <si>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</si>
  <si>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</si>
  <si>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</si>
  <si>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</si>
  <si>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</si>
  <si>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</si>
  <si>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</si>
  <si>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</si>
  <si>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</si>
  <si>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</si>
  <si>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</si>
  <si>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</si>
  <si>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</si>
  <si>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</si>
  <si>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</si>
  <si>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</si>
  <si>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</si>
  <si>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</si>
  <si>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</si>
  <si>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</si>
  <si>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</si>
  <si>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</si>
  <si>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</si>
  <si>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</si>
  <si>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</si>
  <si>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</si>
  <si>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</si>
  <si>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</si>
  <si>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</si>
  <si>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</si>
  <si>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</si>
  <si>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</si>
  <si>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</si>
  <si>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</si>
  <si>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</si>
  <si>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</si>
  <si>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</si>
  <si>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</si>
  <si>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</si>
  <si>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</si>
  <si>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</si>
  <si>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</si>
  <si>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</si>
  <si>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</si>
  <si>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</si>
  <si>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</si>
  <si>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</si>
  <si>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</si>
  <si>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</si>
  <si>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</si>
  <si>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</si>
  <si>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</si>
  <si>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</si>
  <si>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</si>
  <si>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</si>
  <si>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</si>
  <si>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</si>
  <si>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</si>
  <si>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</si>
  <si>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</si>
  <si>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</si>
  <si>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</si>
  <si>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</si>
  <si>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</si>
  <si>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</si>
  <si>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</si>
  <si>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</si>
  <si>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</si>
  <si>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</si>
  <si>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</si>
  <si>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</si>
  <si>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</si>
  <si>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</si>
  <si>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</si>
  <si>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</si>
  <si>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</si>
  <si>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</si>
  <si>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</si>
  <si>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</si>
  <si>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</si>
  <si>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</si>
  <si>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</si>
  <si>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</si>
  <si>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</si>
  <si>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</si>
  <si>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</si>
  <si>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</si>
  <si>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</si>
  <si>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</si>
  <si>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</si>
  <si>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</si>
  <si>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</si>
  <si>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</si>
  <si>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</si>
  <si>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</si>
  <si>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</si>
  <si>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</si>
  <si>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</si>
  <si>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</si>
  <si>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</si>
  <si>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</si>
  <si>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</si>
  <si>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</si>
  <si>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</si>
  <si>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</si>
  <si>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</si>
  <si>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</si>
  <si>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</si>
  <si>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</si>
  <si>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</si>
  <si>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</si>
  <si>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</si>
  <si>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</si>
  <si>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</si>
  <si>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</si>
  <si>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</si>
  <si>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</si>
  <si>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</si>
  <si>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</si>
  <si>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</si>
  <si>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</si>
  <si>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</si>
  <si>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</si>
  <si>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</si>
  <si>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</si>
  <si>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</si>
  <si>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</si>
  <si>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</si>
  <si>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</si>
  <si>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</si>
  <si>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</si>
  <si>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</si>
  <si>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</si>
  <si>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</si>
  <si>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</si>
  <si>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</si>
  <si>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</si>
  <si>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</si>
  <si>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</si>
  <si>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</si>
  <si>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</si>
  <si>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</si>
  <si>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</si>
  <si>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</si>
  <si>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</si>
  <si>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</si>
  <si>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</si>
  <si>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</si>
  <si>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</si>
  <si>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</si>
  <si>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</si>
  <si>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</si>
  <si>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</si>
  <si>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</si>
  <si>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</si>
  <si>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</si>
  <si>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</si>
  <si>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</si>
  <si>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</si>
  <si>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</si>
  <si>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</si>
  <si>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</si>
  <si>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</si>
  <si>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</si>
  <si>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</si>
  <si>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</si>
  <si>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</si>
  <si>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</si>
  <si>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</si>
  <si>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</si>
  <si>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</si>
  <si>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</si>
  <si>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</si>
  <si>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</si>
  <si>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</si>
  <si>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</si>
  <si>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</si>
  <si>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</si>
  <si>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</si>
  <si>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</si>
  <si>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</si>
  <si>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</si>
  <si>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</si>
  <si>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</si>
  <si>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</si>
  <si>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</si>
  <si>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</si>
  <si>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</si>
  <si>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</si>
  <si>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</si>
  <si>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</si>
  <si>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</si>
  <si>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</si>
  <si>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</si>
  <si>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</si>
  <si>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</si>
  <si>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</si>
  <si>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</si>
  <si>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</si>
  <si>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</si>
  <si>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</si>
  <si>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</si>
  <si>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</si>
  <si>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</si>
  <si>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</si>
  <si>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</si>
  <si>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</si>
  <si>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</si>
  <si>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</si>
  <si>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</si>
  <si>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</si>
  <si>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</si>
  <si>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</si>
  <si>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</si>
  <si>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</si>
  <si>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</si>
  <si>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</si>
  <si>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</si>
  <si>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</si>
  <si>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</si>
  <si>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</si>
  <si>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</si>
  <si>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</si>
  <si>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</si>
  <si>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</si>
  <si>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</si>
  <si>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</si>
  <si>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</si>
  <si>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</si>
  <si>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</si>
  <si>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</si>
  <si>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</si>
  <si>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</si>
  <si>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</si>
  <si>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</si>
  <si>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</si>
  <si>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</si>
  <si>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</si>
  <si>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</si>
  <si>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</si>
  <si>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</si>
  <si>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</si>
  <si>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</si>
  <si>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</si>
  <si>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</si>
  <si>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</si>
  <si>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</si>
  <si>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</si>
  <si>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</si>
  <si>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</si>
  <si>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</si>
  <si>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</si>
  <si>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</si>
  <si>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</si>
  <si>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</si>
  <si>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</si>
  <si>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</si>
  <si>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</si>
  <si>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</si>
  <si>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</si>
  <si>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</si>
  <si>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</si>
  <si>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</si>
  <si>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</si>
  <si>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</si>
  <si>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</si>
  <si>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</si>
  <si>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</si>
  <si>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</si>
  <si>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</si>
  <si>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</si>
  <si>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</si>
  <si>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</si>
  <si>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</si>
  <si>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</si>
  <si>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</si>
  <si>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</si>
  <si>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</si>
  <si>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</si>
  <si>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</si>
  <si>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</si>
  <si>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</si>
  <si>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</si>
  <si>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</si>
  <si>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</si>
  <si>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</si>
  <si>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</si>
  <si>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</si>
  <si>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</si>
  <si>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</si>
  <si>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</si>
  <si>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</si>
  <si>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</si>
  <si>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</si>
  <si>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</si>
  <si>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</si>
  <si>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</si>
  <si>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</si>
  <si>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</si>
  <si>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</si>
  <si>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</si>
  <si>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</si>
  <si>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</si>
  <si>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</si>
  <si>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</si>
  <si>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</si>
  <si>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</si>
  <si>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</si>
  <si>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</si>
  <si>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</si>
  <si>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</si>
  <si>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</si>
  <si>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</si>
  <si>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</si>
  <si>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</si>
  <si>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</si>
  <si>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</si>
  <si>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</si>
  <si>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</si>
  <si>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</si>
  <si>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</si>
  <si>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</si>
  <si>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</si>
  <si>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</si>
  <si>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</si>
  <si>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</si>
  <si>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</si>
  <si>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</si>
  <si>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</si>
  <si>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</si>
  <si>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</si>
  <si>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</si>
  <si>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</si>
  <si>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</si>
  <si>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</si>
  <si>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</si>
  <si>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</si>
  <si>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</si>
  <si>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</si>
  <si>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</si>
  <si>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</si>
  <si>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</si>
  <si>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</si>
  <si>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</si>
  <si>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</si>
  <si>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</si>
  <si>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</si>
  <si>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</si>
  <si>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</si>
  <si>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</si>
  <si>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</si>
  <si>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</si>
  <si>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</si>
  <si>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</si>
  <si>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</si>
  <si>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</si>
  <si>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</si>
  <si>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</si>
  <si>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</si>
  <si>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</si>
  <si>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</si>
  <si>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</si>
  <si>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</si>
  <si>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</si>
  <si>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</si>
  <si>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</si>
  <si>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</si>
  <si>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</si>
  <si>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</si>
  <si>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</si>
  <si>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</si>
  <si>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</si>
  <si>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</si>
  <si>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</si>
  <si>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</si>
  <si>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</si>
  <si>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</si>
  <si>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</si>
  <si>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</si>
  <si>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</si>
  <si>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</si>
  <si>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</si>
  <si>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</si>
  <si>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</si>
  <si>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</si>
  <si>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</si>
  <si>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</si>
  <si>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</si>
  <si>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</si>
  <si>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</si>
  <si>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</si>
  <si>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</si>
  <si>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</si>
  <si>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</si>
  <si>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</si>
  <si>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</si>
  <si>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</si>
  <si>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</si>
  <si>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</si>
  <si>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</si>
  <si>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</si>
  <si>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</si>
  <si>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</si>
  <si>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</si>
  <si>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</si>
  <si>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</si>
  <si>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</si>
  <si>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</si>
  <si>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</si>
  <si>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</si>
  <si>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</si>
  <si>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</si>
  <si>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</si>
  <si>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</si>
  <si>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</si>
  <si>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</si>
  <si>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</si>
  <si>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</si>
  <si>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</si>
  <si>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</si>
  <si>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</si>
  <si>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</si>
  <si>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</si>
  <si>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</si>
  <si>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</si>
  <si>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</si>
  <si>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</si>
  <si>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</si>
  <si>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</si>
  <si>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</si>
  <si>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</si>
  <si>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</si>
  <si>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</si>
  <si>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</si>
  <si>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</si>
  <si>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</si>
  <si>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</si>
  <si>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</si>
  <si>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</si>
  <si>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</si>
  <si>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</si>
  <si>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</si>
  <si>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</si>
  <si>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</si>
  <si>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</si>
  <si>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</si>
  <si>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</si>
  <si>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</si>
  <si>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</si>
  <si>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</si>
  <si>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</si>
  <si>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</si>
  <si>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</si>
  <si>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</si>
  <si>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</si>
  <si>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</si>
  <si>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</si>
  <si>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</si>
  <si>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</si>
  <si>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</si>
  <si>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</si>
  <si>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</si>
  <si>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</si>
  <si>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</si>
  <si>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</si>
  <si>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</si>
  <si>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</si>
  <si>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</si>
  <si>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</si>
  <si>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</si>
  <si>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</si>
  <si>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</si>
  <si>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</si>
  <si>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</si>
  <si>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</si>
  <si>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</si>
  <si>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</si>
  <si>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</si>
  <si>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</si>
  <si>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</si>
  <si>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</si>
  <si>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</si>
  <si>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</si>
  <si>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</si>
  <si>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</si>
  <si>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</si>
  <si>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</si>
  <si>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</si>
  <si>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</si>
  <si>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</si>
  <si>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</si>
  <si>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</si>
  <si>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</si>
  <si>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</si>
  <si>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</si>
  <si>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</si>
  <si>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</si>
  <si>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</si>
  <si>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</si>
  <si>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</si>
  <si>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</si>
  <si>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</si>
  <si>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</si>
  <si>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</si>
  <si>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</si>
  <si>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</si>
  <si>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</si>
  <si>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</si>
  <si>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</si>
  <si>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</si>
  <si>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</si>
  <si>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</si>
  <si>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</si>
  <si>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</si>
  <si>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</si>
  <si>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</si>
  <si>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</si>
  <si>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</si>
  <si>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</si>
  <si>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</si>
  <si>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</si>
  <si>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</si>
  <si>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</si>
  <si>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</si>
  <si>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</si>
  <si>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</si>
  <si>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</si>
  <si>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</si>
  <si>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</si>
  <si>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</si>
  <si>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</si>
  <si>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</si>
  <si>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</si>
  <si>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</si>
  <si>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</si>
  <si>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</si>
  <si>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</si>
  <si>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</si>
  <si>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</si>
  <si>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</si>
  <si>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</si>
  <si>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</si>
  <si>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</si>
  <si>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</si>
  <si>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</si>
  <si>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</si>
  <si>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</si>
  <si>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</si>
  <si>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</si>
  <si>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</si>
  <si>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</si>
  <si>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</si>
  <si>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</si>
  <si>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</si>
  <si>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</si>
  <si>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</si>
  <si>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</si>
  <si>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</si>
  <si>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</si>
  <si>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</si>
  <si>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</si>
  <si>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</si>
  <si>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</si>
  <si>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</si>
  <si>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</si>
  <si>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</si>
  <si>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</si>
  <si>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</si>
  <si>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</si>
  <si>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</si>
  <si>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</si>
  <si>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</si>
  <si>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</si>
  <si>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</si>
  <si>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</si>
  <si>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</si>
  <si>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</si>
  <si>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</si>
  <si>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</si>
  <si>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</si>
  <si>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</si>
  <si>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</si>
  <si>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</si>
  <si>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</si>
  <si>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</si>
  <si>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</si>
  <si>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</si>
  <si>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</si>
  <si>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</si>
  <si>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</si>
  <si>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</si>
  <si>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</si>
  <si>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</si>
  <si>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</si>
  <si>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</si>
  <si>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</si>
  <si>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</si>
  <si>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</si>
  <si>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</si>
  <si>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</si>
  <si>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</si>
  <si>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</si>
  <si>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</si>
  <si>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</si>
  <si>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</si>
  <si>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</si>
  <si>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</si>
  <si>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</si>
  <si>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</si>
  <si>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</si>
  <si>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</si>
  <si>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</si>
  <si>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</si>
  <si>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</si>
  <si>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</si>
  <si>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</si>
  <si>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</si>
  <si>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</si>
  <si>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</si>
  <si>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</si>
  <si>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</si>
  <si>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</si>
  <si>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</si>
  <si>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</si>
  <si>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</si>
  <si>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</si>
  <si>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</si>
  <si>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</si>
  <si>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</si>
  <si>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</si>
  <si>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</si>
  <si>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</si>
  <si>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</si>
  <si>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</si>
  <si>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</si>
  <si>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</si>
  <si>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</si>
  <si>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</si>
  <si>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</si>
  <si>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</si>
  <si>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</si>
  <si>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</si>
  <si>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</si>
  <si>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</si>
  <si>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</si>
  <si>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</si>
  <si>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</si>
  <si>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</si>
  <si>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</si>
  <si>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</si>
  <si>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</si>
  <si>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</si>
  <si>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</si>
  <si>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</si>
  <si>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</si>
  <si>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</si>
  <si>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</si>
  <si>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</si>
  <si>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</si>
  <si>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</si>
  <si>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</si>
  <si>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</si>
  <si>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</si>
  <si>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</si>
  <si>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</si>
  <si>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</si>
  <si>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</si>
  <si>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</si>
  <si>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</si>
  <si>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</si>
  <si>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</si>
  <si>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</si>
  <si>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</si>
  <si>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</si>
  <si>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</si>
  <si>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</si>
  <si>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</si>
  <si>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</si>
  <si>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</si>
  <si>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</si>
  <si>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</si>
  <si>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</si>
  <si>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</si>
  <si>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</si>
  <si>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</si>
  <si>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</si>
  <si>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</si>
  <si>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</si>
  <si>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</si>
  <si>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</si>
  <si>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</si>
  <si>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</si>
  <si>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</si>
  <si>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</si>
  <si>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</si>
  <si>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</si>
  <si>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</si>
  <si>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</si>
  <si>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</si>
  <si>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</si>
  <si>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</si>
  <si>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</si>
  <si>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</si>
  <si>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</si>
  <si>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</si>
  <si>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</si>
  <si>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</si>
  <si>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</si>
  <si>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</si>
  <si>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</si>
  <si>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</si>
  <si>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</si>
  <si>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</si>
  <si>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</si>
  <si>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</si>
  <si>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</si>
  <si>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</si>
  <si>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</si>
  <si>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</si>
  <si>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</si>
  <si>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</si>
  <si>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</si>
  <si>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</si>
  <si>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</si>
  <si>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</si>
  <si>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</si>
  <si>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</si>
  <si>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</si>
  <si>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</si>
  <si>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</si>
  <si>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</si>
  <si>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</si>
  <si>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</si>
  <si>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</si>
  <si>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</si>
  <si>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</si>
  <si>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</si>
  <si>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</si>
  <si>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</si>
  <si>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</si>
  <si>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</si>
  <si>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</si>
  <si>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</si>
  <si>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</si>
  <si>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</si>
  <si>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</si>
  <si>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</si>
  <si>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</si>
  <si>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</si>
  <si>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</si>
  <si>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</si>
  <si>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</si>
  <si>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</si>
  <si>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</si>
  <si>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</si>
  <si>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</si>
  <si>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</si>
  <si>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</si>
  <si>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</si>
  <si>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</si>
  <si>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</si>
  <si>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</si>
  <si>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</si>
  <si>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</si>
  <si>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</si>
  <si>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</si>
  <si>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</si>
  <si>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</si>
  <si>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</si>
  <si>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</si>
  <si>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</si>
  <si>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</si>
  <si>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</si>
  <si>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</si>
  <si>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</si>
  <si>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</si>
  <si>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</si>
  <si>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</si>
  <si>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</si>
  <si>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</si>
  <si>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</si>
  <si>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</si>
  <si>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</si>
  <si>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</si>
  <si>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</si>
  <si>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</si>
  <si>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</si>
  <si>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</si>
  <si>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</si>
  <si>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</si>
  <si>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</si>
  <si>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</si>
  <si>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</si>
  <si>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</si>
  <si>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</si>
  <si>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</si>
  <si>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</si>
  <si>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</si>
  <si>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</si>
  <si>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</si>
  <si>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</si>
  <si>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</si>
  <si>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</si>
  <si>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</si>
  <si>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</si>
  <si>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</si>
  <si>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</si>
  <si>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</si>
  <si>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</si>
  <si>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</si>
  <si>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</si>
  <si>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</si>
  <si>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</si>
  <si>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</si>
  <si>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</si>
  <si>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</si>
  <si>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</si>
  <si>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</si>
  <si>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</si>
  <si>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</si>
  <si>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</si>
  <si>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</si>
  <si>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</si>
  <si>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</si>
  <si>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</si>
  <si>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</si>
  <si>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</si>
  <si>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</si>
  <si>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</si>
  <si>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</si>
  <si>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</si>
  <si>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</si>
  <si>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</si>
  <si>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</si>
  <si>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</si>
  <si>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</si>
  <si>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</si>
  <si>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</si>
  <si>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</si>
  <si>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</si>
  <si>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</si>
  <si>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</si>
  <si>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</si>
  <si>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</si>
  <si>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</si>
  <si>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</si>
  <si>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</si>
  <si>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</si>
  <si>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</si>
  <si>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</si>
  <si>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</si>
  <si>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</si>
  <si>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</si>
  <si>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</si>
  <si>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</si>
  <si>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</si>
  <si>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</si>
  <si>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</si>
  <si>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</si>
  <si>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</si>
  <si>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</si>
  <si>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</si>
  <si>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</si>
  <si>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</si>
  <si>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</si>
  <si>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</si>
  <si>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</si>
  <si>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</si>
  <si>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</si>
  <si>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</si>
  <si>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</si>
  <si>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</si>
  <si>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</si>
  <si>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</si>
  <si>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</si>
  <si>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</si>
  <si>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</si>
  <si>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</si>
  <si>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</si>
  <si>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</si>
  <si>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</si>
  <si>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</si>
  <si>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</si>
  <si>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</si>
  <si>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</si>
  <si>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</si>
  <si>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</si>
  <si>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</si>
  <si>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</si>
  <si>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</si>
  <si>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</si>
  <si>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</si>
  <si>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</si>
  <si>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</si>
  <si>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</si>
  <si>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</si>
  <si>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</si>
  <si>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</si>
  <si>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</si>
  <si>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</si>
  <si>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</si>
  <si>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</si>
  <si>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</si>
  <si>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</si>
  <si>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</si>
  <si>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</si>
  <si>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</si>
  <si>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</si>
  <si>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</si>
  <si>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</si>
  <si>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</si>
  <si>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</si>
  <si>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</si>
  <si>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</si>
  <si>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</si>
  <si>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</si>
  <si>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</si>
  <si>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</si>
  <si>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</si>
  <si>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</si>
  <si>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</si>
  <si>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</si>
  <si>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</si>
  <si>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</si>
  <si>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</si>
  <si>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</si>
  <si>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</si>
  <si>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</si>
  <si>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</si>
  <si>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</si>
  <si>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</si>
  <si>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</si>
  <si>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</si>
  <si>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</si>
  <si>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</si>
  <si>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</si>
  <si>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</si>
  <si>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</si>
  <si>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</si>
  <si>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</si>
  <si>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</si>
  <si>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</si>
  <si>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</si>
  <si>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</si>
  <si>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</si>
  <si>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</si>
  <si>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</si>
  <si>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</si>
  <si>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</si>
  <si>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</si>
  <si>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</si>
  <si>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</si>
  <si>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</si>
  <si>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</si>
  <si>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</si>
  <si>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</si>
  <si>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</si>
  <si>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</si>
  <si>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</si>
  <si>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</si>
  <si>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</si>
  <si>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</si>
  <si>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</si>
  <si>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</si>
  <si>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</si>
  <si>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</si>
  <si>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</si>
  <si>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</si>
  <si>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</si>
  <si>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</si>
  <si>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</si>
  <si>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</si>
  <si>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</si>
  <si>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</si>
  <si>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</si>
  <si>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</si>
  <si>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</si>
  <si>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</si>
  <si>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</si>
  <si>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</si>
  <si>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</si>
  <si>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</si>
  <si>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</si>
  <si>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</si>
  <si>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</si>
  <si>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</si>
  <si>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</si>
  <si>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</si>
  <si>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</si>
  <si>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</si>
  <si>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</si>
  <si>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</si>
  <si>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</si>
  <si>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</si>
  <si>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</si>
  <si>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</si>
  <si>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</si>
  <si>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</si>
  <si>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</si>
  <si>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</si>
  <si>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</si>
  <si>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</si>
  <si>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</si>
  <si>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</si>
  <si>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</si>
  <si>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</si>
  <si>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</si>
  <si>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</si>
  <si>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</si>
  <si>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</si>
  <si>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</si>
  <si>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</si>
  <si>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</si>
  <si>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</si>
  <si>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</si>
  <si>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</si>
  <si>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</si>
  <si>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</si>
  <si>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</si>
  <si>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</si>
  <si>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</si>
  <si>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</si>
  <si>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</si>
  <si>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</si>
  <si>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</si>
  <si>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</si>
  <si>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</si>
  <si>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</si>
  <si>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</si>
  <si>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</si>
  <si>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</si>
  <si>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</si>
  <si>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</si>
  <si>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</si>
  <si>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</si>
  <si>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</si>
  <si>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</si>
  <si>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</si>
  <si>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</si>
  <si>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</si>
  <si>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</si>
  <si>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</si>
  <si>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</si>
  <si>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</si>
  <si>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</si>
  <si>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</si>
  <si>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</si>
  <si>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</si>
  <si>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</si>
  <si>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</si>
  <si>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</si>
  <si>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</si>
  <si>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</si>
  <si>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</si>
  <si>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</si>
  <si>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</si>
  <si>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</si>
  <si>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</si>
  <si>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</si>
  <si>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</si>
  <si>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</si>
  <si>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</si>
  <si>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</si>
  <si>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</si>
  <si>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</si>
  <si>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</si>
  <si>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</si>
  <si>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</si>
  <si>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</si>
  <si>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</si>
  <si>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</si>
  <si>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</si>
  <si>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</si>
  <si>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</si>
  <si>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</si>
  <si>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</si>
  <si>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</si>
  <si>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</si>
  <si>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</si>
  <si>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</si>
  <si>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</si>
  <si>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</si>
  <si>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</si>
  <si>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</si>
  <si>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</si>
  <si>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</si>
  <si>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</si>
  <si>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</si>
  <si>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</si>
  <si>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</si>
  <si>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</si>
  <si>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</si>
  <si>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</si>
  <si>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</si>
  <si>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</si>
  <si>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</si>
  <si>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</si>
  <si>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</si>
  <si>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</si>
  <si>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</si>
  <si>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</si>
  <si>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</si>
  <si>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</si>
  <si>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</si>
  <si>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</si>
  <si>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</si>
  <si>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</si>
  <si>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</si>
  <si>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</si>
  <si>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</si>
  <si>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</si>
  <si>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</si>
  <si>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</si>
  <si>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</si>
  <si>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</si>
  <si>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</si>
  <si>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</si>
  <si>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</si>
  <si>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</si>
  <si>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</si>
  <si>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</si>
  <si>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</si>
  <si>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</si>
  <si>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</si>
  <si>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</si>
  <si>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</si>
  <si>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</si>
  <si>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</si>
  <si>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</si>
  <si>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</si>
  <si>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</si>
  <si>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</si>
  <si>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</si>
  <si>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</si>
  <si>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</si>
  <si>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</si>
  <si>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</si>
  <si>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</si>
  <si>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</si>
  <si>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</si>
  <si>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</si>
  <si>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</si>
  <si>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</si>
  <si>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</si>
  <si>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</si>
  <si>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</si>
  <si>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</si>
  <si>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</si>
  <si>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</si>
  <si>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</si>
  <si>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</si>
  <si>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</si>
  <si>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</si>
  <si>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</si>
  <si>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</si>
  <si>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</si>
  <si>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</si>
  <si>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</si>
  <si>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</si>
  <si>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</si>
  <si>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</si>
  <si>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</si>
  <si>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</si>
  <si>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</si>
  <si>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</si>
  <si>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</si>
  <si>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</si>
  <si>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</si>
  <si>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</si>
  <si>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</si>
  <si>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</si>
  <si>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</si>
  <si>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</si>
  <si>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</si>
  <si>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</si>
  <si>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</si>
  <si>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</si>
  <si>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</si>
  <si>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</si>
  <si>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</si>
  <si>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</si>
  <si>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</si>
  <si>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</si>
  <si>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</si>
  <si>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</si>
  <si>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</si>
  <si>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</si>
  <si>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</si>
  <si>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</si>
  <si>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</si>
  <si>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</si>
  <si>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</si>
  <si>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</si>
  <si>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</si>
  <si>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</si>
  <si>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</si>
  <si>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</si>
  <si>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</si>
  <si>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</si>
  <si>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</si>
  <si>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</si>
  <si>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</si>
  <si>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</si>
  <si>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</si>
  <si>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</si>
  <si>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</si>
  <si>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</si>
  <si>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</si>
  <si>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</si>
  <si>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</si>
  <si>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</si>
  <si>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</si>
  <si>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</si>
  <si>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</si>
  <si>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</si>
  <si>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</si>
  <si>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</si>
  <si>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</si>
  <si>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</si>
  <si>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</si>
  <si>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</si>
  <si>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</si>
  <si>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</si>
  <si>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</si>
  <si>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</si>
  <si>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</si>
  <si>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</si>
  <si>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</si>
  <si>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</si>
  <si>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</si>
  <si>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</si>
  <si>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</si>
  <si>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</si>
  <si>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</si>
  <si>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</si>
  <si>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</si>
  <si>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</si>
  <si>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</si>
  <si>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</si>
  <si>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</si>
  <si>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</si>
  <si>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</si>
  <si>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</si>
  <si>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</si>
  <si>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</si>
  <si>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</si>
  <si>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</si>
  <si>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</si>
  <si>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</si>
  <si>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</si>
  <si>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</si>
  <si>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</si>
  <si>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</si>
  <si>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</si>
  <si>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</si>
  <si>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</si>
  <si>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</si>
  <si>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</si>
  <si>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</si>
  <si>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</si>
  <si>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</si>
  <si>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</si>
  <si>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</si>
  <si>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</si>
  <si>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</si>
  <si>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</si>
  <si>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</si>
  <si>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</si>
  <si>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</si>
  <si>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</si>
  <si>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</si>
  <si>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</si>
  <si>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</si>
  <si>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</si>
  <si>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</si>
  <si>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</si>
  <si>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</si>
  <si>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</si>
  <si>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</si>
  <si>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</si>
  <si>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</si>
  <si>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</si>
  <si>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</si>
  <si>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</si>
  <si>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</si>
  <si>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</si>
  <si>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</si>
  <si>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</si>
  <si>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</si>
  <si>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</si>
  <si>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</si>
  <si>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</si>
  <si>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</si>
  <si>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</si>
  <si>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</si>
  <si>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</si>
  <si>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</si>
  <si>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</si>
  <si>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</si>
  <si>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</si>
  <si>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</si>
  <si>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</si>
  <si>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</si>
  <si>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</si>
  <si>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</si>
  <si>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</si>
  <si>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</si>
  <si>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</si>
  <si>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</si>
  <si>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</si>
  <si>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</si>
  <si>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</si>
  <si>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</si>
  <si>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</si>
  <si>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</si>
  <si>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</si>
  <si>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</si>
  <si>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</si>
  <si>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</si>
  <si>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</si>
  <si>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</si>
  <si>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</si>
  <si>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</si>
  <si>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</si>
  <si>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</si>
  <si>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</si>
  <si>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</si>
  <si>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</si>
  <si>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</si>
  <si>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</si>
  <si>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</si>
  <si>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</si>
  <si>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</si>
  <si>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</si>
  <si>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</si>
  <si>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</si>
  <si>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</si>
  <si>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</si>
  <si>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</si>
  <si>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</si>
  <si>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</si>
  <si>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</si>
  <si>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</si>
  <si>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</si>
  <si>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</si>
  <si>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</si>
  <si>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</si>
  <si>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</si>
  <si>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</si>
  <si>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</si>
  <si>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</si>
  <si>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</si>
  <si>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</si>
  <si>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</si>
  <si>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</si>
  <si>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</si>
  <si>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</si>
  <si>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</si>
  <si>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</si>
  <si>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</si>
  <si>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</si>
  <si>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</si>
  <si>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</si>
  <si>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</si>
  <si>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</si>
  <si>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</si>
  <si>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</si>
  <si>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</si>
  <si>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</si>
  <si>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</si>
  <si>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</si>
  <si>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</si>
  <si>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</si>
  <si>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</si>
  <si>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</si>
  <si>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</si>
  <si>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</si>
  <si>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</si>
  <si>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</si>
  <si>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</si>
  <si>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</si>
  <si>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</si>
  <si>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</si>
  <si>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</si>
  <si>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</si>
  <si>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</si>
  <si>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</si>
  <si>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</si>
  <si>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</si>
  <si>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</si>
  <si>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</si>
  <si>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</si>
  <si>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</si>
  <si>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</si>
  <si>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</si>
  <si>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</si>
  <si>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</si>
  <si>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</si>
  <si>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</si>
  <si>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</si>
  <si>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</si>
  <si>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</si>
  <si>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</si>
  <si>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</si>
  <si>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</si>
  <si>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</si>
  <si>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</si>
  <si>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</si>
  <si>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</si>
  <si>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</si>
  <si>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</si>
  <si>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</si>
  <si>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</si>
  <si>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</si>
  <si>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</si>
  <si>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</si>
  <si>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</si>
  <si>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</si>
  <si>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</si>
  <si>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</si>
  <si>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</si>
  <si>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</si>
  <si>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</si>
  <si>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</si>
  <si>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</si>
  <si>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</si>
  <si>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</si>
  <si>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</si>
  <si>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</si>
  <si>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</si>
  <si>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</si>
  <si>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</si>
  <si>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</si>
  <si>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</si>
  <si>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</si>
  <si>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</si>
  <si>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</si>
  <si>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</si>
  <si>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</si>
  <si>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</si>
  <si>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</si>
  <si>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</si>
  <si>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</si>
  <si>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</si>
  <si>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</si>
  <si>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</si>
  <si>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</si>
  <si>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</si>
  <si>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</si>
  <si>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</si>
  <si>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</si>
  <si>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</si>
  <si>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</si>
  <si>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</si>
  <si>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</si>
  <si>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</si>
  <si>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</si>
  <si>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</si>
  <si>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</si>
  <si>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</si>
  <si>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</si>
  <si>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</si>
  <si>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</si>
  <si>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</si>
  <si>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</si>
  <si>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</si>
  <si>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</si>
  <si>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</si>
  <si>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</si>
  <si>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</si>
  <si>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</si>
  <si>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</si>
  <si>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</si>
  <si>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</si>
  <si>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</si>
  <si>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</si>
  <si>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</si>
  <si>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</si>
  <si>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</si>
  <si>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</si>
  <si>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</si>
  <si>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</si>
  <si>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</si>
  <si>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</si>
  <si>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</si>
  <si>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</si>
  <si>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</si>
  <si>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</si>
  <si>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</si>
  <si>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</si>
  <si>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</si>
  <si>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</si>
  <si>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</si>
  <si>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</si>
  <si>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</si>
  <si>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</si>
  <si>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</si>
  <si>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</si>
  <si>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</si>
  <si>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</si>
  <si>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</si>
  <si>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</si>
  <si>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</si>
  <si>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</si>
  <si>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</si>
  <si>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</si>
  <si>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</si>
  <si>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</si>
  <si>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</si>
  <si>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</si>
  <si>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</si>
  <si>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</si>
  <si>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</si>
  <si>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</si>
  <si>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</si>
  <si>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</si>
  <si>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</si>
  <si>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</si>
  <si>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</si>
  <si>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</si>
  <si>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</si>
  <si>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</si>
  <si>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</si>
  <si>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</si>
  <si>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</si>
  <si>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</si>
  <si>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</si>
  <si>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</si>
  <si>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</si>
  <si>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</si>
  <si>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</si>
  <si>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</si>
  <si>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</si>
  <si>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</si>
  <si>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</si>
  <si>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</si>
  <si>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</si>
  <si>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</si>
  <si>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</si>
  <si>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</si>
  <si>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</si>
  <si>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</si>
  <si>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</si>
  <si>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</si>
  <si>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</si>
  <si>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</si>
  <si>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</si>
  <si>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</si>
  <si>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</si>
  <si>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</si>
  <si>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</si>
  <si>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</si>
  <si>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</si>
  <si>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</si>
  <si>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</si>
  <si>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</si>
  <si>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</si>
  <si>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</si>
  <si>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</si>
  <si>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</si>
  <si>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</si>
  <si>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</si>
  <si>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</si>
  <si>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</si>
  <si>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</si>
  <si>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</si>
  <si>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</si>
  <si>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</si>
  <si>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</si>
  <si>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</si>
  <si>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</si>
  <si>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</si>
  <si>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</si>
  <si>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</si>
  <si>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</si>
  <si>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</si>
  <si>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</si>
  <si>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</si>
  <si>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</si>
  <si>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</si>
  <si>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</si>
  <si>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</si>
  <si>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</si>
  <si>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</si>
  <si>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</si>
  <si>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</si>
  <si>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</si>
  <si>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</si>
  <si>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</si>
  <si>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</si>
  <si>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</si>
  <si>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</si>
  <si>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</si>
  <si>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</si>
  <si>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</si>
  <si>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</si>
  <si>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</si>
  <si>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</si>
  <si>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</si>
  <si>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</si>
  <si>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</si>
  <si>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</si>
  <si>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</si>
  <si>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</si>
  <si>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</si>
  <si>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</si>
  <si>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</si>
  <si>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</si>
  <si>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</si>
  <si>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</si>
  <si>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</si>
  <si>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</si>
  <si>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</si>
  <si>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</si>
  <si>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</si>
  <si>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</si>
  <si>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</si>
  <si>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</si>
  <si>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</si>
  <si>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</si>
  <si>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</si>
  <si>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</si>
  <si>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</si>
  <si>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</si>
  <si>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</si>
  <si>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</si>
  <si>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</si>
  <si>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</si>
  <si>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</si>
  <si>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</si>
  <si>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</si>
  <si>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</si>
  <si>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</si>
  <si>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</si>
  <si>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</si>
  <si>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</si>
  <si>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</si>
  <si>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</si>
  <si>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</si>
  <si>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</si>
  <si>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</si>
  <si>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</si>
  <si>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</si>
  <si>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</si>
  <si>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</si>
  <si>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</si>
  <si>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</si>
  <si>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</si>
  <si>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</si>
  <si>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</si>
  <si>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</si>
  <si>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</si>
  <si>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</si>
  <si>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</si>
  <si>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</si>
  <si>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</si>
  <si>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</si>
  <si>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</si>
  <si>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</si>
  <si>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</si>
  <si>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</si>
  <si>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</si>
  <si>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</si>
  <si>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</si>
  <si>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</si>
  <si>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</si>
  <si>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</si>
  <si>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</si>
  <si>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</si>
  <si>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</si>
  <si>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</si>
  <si>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</si>
  <si>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</si>
  <si>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</si>
  <si>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</si>
  <si>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</si>
  <si>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</si>
  <si>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</si>
  <si>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</si>
  <si>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</si>
  <si>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</si>
  <si>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</si>
  <si>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</si>
  <si>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</si>
  <si>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</si>
  <si>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</si>
  <si>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</si>
  <si>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</si>
  <si>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</si>
  <si>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</si>
  <si>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</si>
  <si>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</si>
  <si>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</si>
  <si>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</si>
  <si>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</si>
  <si>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</si>
  <si>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</si>
  <si>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</si>
  <si>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</si>
  <si>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</si>
  <si>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</si>
  <si>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</si>
  <si>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</si>
  <si>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</si>
  <si>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</si>
  <si>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</si>
  <si>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</si>
  <si>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</si>
  <si>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</si>
  <si>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</si>
  <si>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</si>
  <si>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</si>
  <si>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</si>
  <si>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</si>
  <si>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</si>
  <si>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</si>
  <si>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</si>
  <si>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</si>
  <si>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</si>
  <si>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</si>
  <si>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</si>
  <si>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</si>
  <si>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</si>
  <si>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</si>
  <si>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</si>
  <si>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</si>
  <si>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</si>
  <si>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</si>
  <si>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</si>
  <si>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</si>
  <si>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</si>
  <si>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</si>
  <si>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</si>
  <si>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</si>
  <si>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</si>
  <si>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</si>
  <si>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</si>
  <si>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</si>
  <si>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</si>
  <si>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</si>
  <si>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</si>
  <si>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</si>
  <si>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</si>
  <si>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</si>
  <si>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</si>
  <si>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</si>
  <si>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</si>
  <si>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</si>
  <si>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</si>
  <si>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</si>
  <si>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</si>
  <si>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</si>
  <si>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</si>
  <si>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</si>
  <si>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</si>
  <si>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</si>
  <si>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</si>
  <si>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</si>
  <si>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</si>
  <si>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</si>
  <si>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</si>
  <si>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</si>
  <si>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</si>
  <si>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</si>
  <si>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</si>
  <si>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</si>
  <si>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</si>
  <si>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</si>
  <si>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</si>
  <si>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</si>
  <si>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</si>
  <si>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</si>
  <si>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</si>
  <si>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</si>
  <si>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</si>
  <si>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</si>
  <si>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</si>
  <si>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</si>
  <si>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</si>
  <si>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</si>
  <si>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</si>
  <si>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</si>
  <si>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</si>
  <si>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</si>
  <si>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</si>
  <si>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</si>
  <si>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</si>
  <si>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</si>
  <si>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</si>
  <si>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</si>
  <si>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</si>
  <si>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</si>
  <si>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</si>
  <si>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</si>
  <si>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</si>
  <si>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</si>
  <si>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</si>
  <si>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</si>
  <si>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</si>
  <si>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</si>
  <si>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</si>
  <si>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</si>
  <si>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</si>
  <si>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</si>
  <si>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</si>
  <si>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</si>
  <si>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</si>
  <si>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</si>
  <si>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</si>
  <si>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</si>
  <si>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</si>
  <si>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</si>
  <si>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</si>
  <si>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</si>
  <si>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</si>
  <si>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</si>
  <si>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</si>
  <si>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</si>
  <si>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</si>
  <si>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</si>
  <si>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</si>
  <si>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</si>
  <si>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</si>
  <si>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</si>
  <si>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</si>
  <si>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</si>
  <si>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</si>
  <si>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</si>
  <si>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</si>
  <si>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</si>
  <si>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</si>
  <si>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</si>
  <si>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</si>
  <si>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</si>
  <si>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</si>
  <si>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</si>
  <si>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</si>
  <si>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</si>
  <si>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</si>
  <si>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</si>
  <si>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</si>
  <si>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</si>
  <si>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</si>
  <si>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</si>
  <si>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</si>
  <si>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</si>
  <si>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</si>
  <si>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</si>
  <si>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</si>
  <si>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</si>
  <si>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</si>
  <si>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</si>
  <si>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</si>
  <si>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</si>
  <si>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</si>
  <si>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</si>
  <si>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</si>
  <si>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</si>
  <si>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</si>
  <si>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</si>
  <si>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</si>
  <si>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</si>
  <si>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</si>
  <si>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</si>
  <si>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</si>
  <si>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</si>
  <si>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</si>
  <si>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</si>
  <si>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</si>
  <si>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</si>
  <si>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</si>
  <si>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</si>
  <si>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</si>
  <si>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</si>
  <si>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</si>
  <si>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</si>
  <si>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</si>
  <si>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</si>
  <si>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</si>
  <si>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</si>
  <si>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</si>
  <si>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</si>
  <si>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</si>
  <si>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</si>
  <si>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</si>
  <si>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</si>
  <si>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</si>
  <si>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</si>
  <si>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</si>
  <si>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</si>
  <si>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</si>
  <si>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</si>
  <si>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</si>
  <si>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</si>
  <si>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</si>
  <si>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</si>
  <si>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</si>
  <si>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</si>
  <si>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</si>
  <si>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</si>
  <si>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</si>
  <si>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</si>
  <si>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</si>
  <si>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</si>
  <si>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</si>
  <si>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</si>
  <si>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</si>
  <si>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</si>
  <si>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</si>
  <si>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</si>
  <si>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</si>
  <si>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</si>
  <si>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</si>
  <si>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</si>
  <si>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</si>
  <si>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</si>
  <si>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</si>
  <si>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</si>
  <si>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</si>
  <si>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</si>
  <si>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</si>
  <si>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</si>
  <si>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</si>
  <si>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</si>
  <si>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</si>
  <si>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</si>
  <si>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</si>
  <si>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</si>
  <si>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</si>
  <si>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</si>
  <si>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</si>
  <si>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</si>
  <si>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</si>
  <si>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</si>
  <si>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</si>
  <si>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</si>
  <si>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</si>
  <si>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</si>
  <si>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</si>
  <si>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</si>
  <si>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</si>
  <si>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</si>
  <si>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</si>
  <si>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</si>
  <si>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</si>
  <si>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</si>
  <si>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</si>
  <si>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</si>
  <si>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</si>
  <si>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</si>
  <si>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</si>
  <si>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</si>
  <si>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</si>
  <si>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</si>
  <si>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</si>
  <si>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</si>
  <si>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</si>
  <si>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</si>
  <si>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</si>
  <si>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</si>
  <si>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</si>
  <si>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</si>
  <si>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</si>
  <si>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</si>
  <si>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</si>
  <si>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</si>
  <si>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</si>
  <si>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</si>
  <si>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</si>
  <si>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</si>
  <si>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</si>
  <si>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</si>
  <si>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</si>
  <si>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</si>
  <si>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</si>
  <si>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</si>
  <si>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</si>
  <si>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</si>
  <si>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</si>
  <si>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</si>
  <si>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</si>
  <si>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</si>
  <si>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</si>
  <si>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</si>
  <si>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</si>
  <si>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</si>
  <si>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</si>
  <si>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</si>
  <si>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</si>
  <si>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</si>
  <si>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</si>
  <si>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</si>
  <si>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</si>
  <si>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</si>
  <si>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</si>
  <si>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</si>
  <si>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</si>
  <si>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</si>
  <si>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</si>
  <si>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</si>
  <si>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</si>
  <si>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</si>
  <si>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</si>
  <si>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</si>
  <si>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</si>
  <si>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</si>
  <si>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</si>
  <si>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</si>
  <si>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</si>
  <si>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</si>
  <si>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</si>
  <si>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</si>
  <si>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</si>
  <si>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</si>
  <si>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</si>
  <si>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</si>
  <si>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</si>
  <si>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</si>
  <si>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</si>
  <si>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</si>
  <si>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</si>
  <si>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</si>
  <si>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</si>
  <si>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</si>
  <si>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</si>
  <si>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</si>
  <si>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</si>
  <si>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</si>
  <si>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</si>
  <si>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</si>
  <si>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</si>
  <si>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</si>
  <si>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</si>
  <si>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</si>
  <si>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</si>
  <si>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</si>
  <si>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</si>
  <si>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</si>
  <si>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</si>
  <si>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</si>
  <si>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</si>
  <si>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</si>
  <si>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</si>
  <si>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</si>
  <si>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</si>
  <si>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</si>
  <si>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</si>
  <si>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</si>
  <si>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</si>
  <si>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</si>
  <si>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</si>
  <si>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</si>
  <si>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</si>
  <si>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</si>
  <si>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</si>
  <si>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</si>
  <si>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</si>
  <si>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</si>
  <si>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</si>
  <si>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</si>
  <si>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</si>
  <si>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</si>
  <si>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</si>
  <si>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</si>
  <si>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</si>
  <si>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</si>
  <si>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</si>
  <si>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</si>
  <si>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</si>
  <si>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</si>
  <si>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</si>
  <si>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</si>
  <si>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</si>
  <si>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</si>
  <si>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</si>
  <si>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</si>
  <si>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</si>
  <si>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</si>
  <si>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</si>
  <si>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</si>
  <si>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</si>
  <si>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</si>
  <si>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</si>
  <si>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</si>
  <si>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</si>
  <si>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</si>
  <si>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</si>
  <si>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</si>
  <si>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</si>
  <si>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</si>
  <si>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</si>
  <si>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</si>
  <si>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</si>
  <si>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</si>
  <si>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</si>
  <si>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</si>
  <si>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</si>
  <si>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</si>
  <si>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</si>
  <si>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</si>
  <si>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</si>
  <si>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</si>
  <si>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</si>
  <si>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</si>
  <si>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</si>
  <si>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</si>
  <si>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</si>
  <si>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</si>
  <si>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</si>
  <si>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</si>
  <si>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</si>
  <si>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</si>
  <si>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</si>
  <si>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</si>
  <si>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</si>
  <si>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</si>
  <si>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</si>
  <si>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</si>
  <si>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</si>
  <si>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</si>
  <si>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</si>
  <si>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</si>
  <si>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</si>
  <si>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</si>
  <si>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</si>
  <si>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</si>
  <si>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</si>
  <si>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</si>
  <si>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</si>
  <si>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</si>
  <si>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</si>
  <si>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</si>
  <si>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</si>
  <si>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</si>
  <si>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</si>
  <si>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</si>
  <si>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</si>
  <si>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</si>
  <si>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</si>
  <si>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</si>
  <si>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</si>
  <si>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</si>
  <si>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</si>
  <si>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</si>
  <si>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</si>
  <si>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</si>
  <si>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</si>
  <si>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</si>
  <si>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</si>
  <si>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</si>
  <si>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</si>
  <si>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</si>
  <si>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</si>
  <si>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</si>
  <si>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</si>
  <si>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</si>
  <si>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</si>
  <si>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</si>
  <si>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</si>
  <si>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</si>
  <si>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</si>
  <si>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</si>
  <si>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</si>
  <si>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</si>
  <si>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</si>
  <si>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</si>
  <si>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</si>
  <si>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</si>
  <si>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</si>
  <si>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</si>
  <si>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</si>
  <si>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</si>
  <si>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</si>
  <si>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</si>
  <si>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</si>
  <si>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</si>
  <si>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</si>
  <si>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</si>
  <si>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</si>
  <si>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</si>
  <si>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</si>
  <si>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</si>
  <si>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</si>
  <si>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</si>
  <si>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</si>
  <si>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</si>
  <si>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</si>
  <si>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</si>
  <si>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</si>
  <si>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</si>
  <si>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</si>
  <si>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</si>
  <si>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</si>
  <si>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</si>
  <si>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</si>
  <si>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</si>
  <si>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</si>
  <si>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</si>
  <si>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</si>
  <si>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</si>
  <si>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</si>
  <si>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</si>
  <si>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</si>
  <si>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</si>
  <si>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</si>
  <si>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</si>
  <si>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</si>
  <si>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</si>
  <si>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</si>
  <si>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</si>
  <si>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</si>
  <si>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</si>
  <si>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</si>
  <si>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</si>
  <si>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</si>
  <si>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</si>
  <si>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</si>
  <si>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</si>
  <si>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</si>
  <si>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</si>
  <si>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</si>
  <si>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</si>
  <si>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</si>
  <si>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</si>
  <si>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</si>
  <si>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</si>
  <si>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</si>
  <si>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</si>
  <si>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</si>
  <si>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</si>
  <si>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</si>
  <si>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</si>
  <si>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</si>
  <si>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</si>
  <si>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</si>
  <si>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</si>
  <si>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</si>
  <si>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</si>
  <si>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</si>
  <si>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</si>
  <si>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</si>
  <si>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</si>
  <si>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</si>
  <si>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</si>
  <si>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</si>
  <si>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</si>
  <si>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</si>
  <si>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</si>
  <si>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</si>
  <si>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</si>
  <si>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</si>
  <si>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</si>
  <si>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</si>
  <si>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</si>
  <si>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</si>
  <si>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</si>
  <si>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</si>
  <si>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</si>
  <si>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</si>
  <si>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</si>
  <si>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</si>
  <si>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</si>
  <si>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</si>
  <si>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</si>
  <si>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</si>
  <si>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</si>
  <si>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</si>
  <si>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</si>
  <si>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</si>
  <si>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</si>
  <si>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</si>
  <si>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</si>
  <si>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</si>
  <si>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</si>
  <si>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</si>
  <si>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</si>
  <si>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</si>
  <si>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</si>
  <si>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</si>
  <si>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</si>
  <si>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</si>
  <si>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</si>
  <si>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</si>
  <si>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</si>
  <si>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</si>
  <si>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</si>
  <si>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</si>
  <si>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</si>
  <si>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</si>
  <si>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</si>
  <si>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</si>
  <si>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</si>
  <si>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</si>
  <si>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</si>
  <si>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</si>
  <si>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</si>
  <si>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</si>
  <si>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</si>
  <si>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</si>
  <si>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</si>
  <si>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</si>
  <si>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</si>
  <si>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</si>
  <si>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</si>
  <si>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</si>
  <si>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</si>
  <si>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</si>
  <si>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</si>
  <si>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</si>
  <si>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</si>
  <si>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</si>
  <si>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</si>
  <si>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</si>
  <si>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</si>
  <si>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</si>
  <si>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</si>
  <si>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</si>
  <si>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</si>
  <si>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</si>
  <si>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</si>
  <si>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</si>
  <si>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</si>
  <si>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</si>
  <si>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</si>
  <si>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</si>
  <si>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</si>
  <si>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</si>
  <si>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</si>
  <si>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</si>
  <si>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</si>
  <si>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</si>
  <si>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</si>
  <si>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</si>
  <si>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</si>
  <si>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</si>
  <si>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</si>
  <si>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</si>
  <si>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</si>
  <si>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</si>
  <si>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</si>
  <si>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</si>
  <si>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</si>
  <si>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</si>
  <si>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</si>
  <si>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</si>
  <si>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</si>
  <si>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</si>
  <si>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</si>
  <si>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</si>
  <si>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</si>
  <si>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</si>
  <si>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</si>
  <si>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</si>
  <si>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</si>
  <si>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</si>
  <si>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</si>
  <si>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</si>
  <si>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</si>
  <si>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</si>
  <si>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</si>
  <si>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</si>
  <si>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</si>
  <si>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</si>
  <si>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</si>
  <si>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</si>
  <si>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</si>
  <si>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</si>
  <si>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</si>
  <si>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</si>
  <si>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</si>
  <si>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</si>
  <si>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</si>
  <si>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</si>
  <si>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</si>
  <si>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</si>
  <si>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</si>
  <si>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</si>
  <si>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</si>
  <si>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</si>
  <si>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</si>
  <si>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</si>
  <si>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</si>
  <si>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</si>
  <si>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</si>
  <si>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</si>
  <si>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</si>
  <si>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</si>
  <si>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</si>
  <si>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</si>
  <si>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</si>
  <si>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</si>
  <si>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</si>
  <si>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</si>
  <si>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</si>
  <si>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</si>
  <si>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</si>
  <si>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</si>
  <si>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</si>
  <si>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</si>
  <si>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</si>
  <si>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</si>
  <si>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</si>
  <si>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</si>
  <si>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</si>
  <si>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</si>
  <si>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</si>
  <si>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</si>
  <si>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</si>
  <si>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</si>
  <si>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</si>
  <si>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</si>
  <si>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</si>
  <si>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</si>
  <si>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</si>
  <si>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</si>
  <si>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</si>
  <si>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</si>
  <si>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</si>
  <si>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</si>
  <si>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</si>
  <si>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</si>
  <si>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</si>
  <si>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</si>
  <si>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</si>
  <si>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</si>
  <si>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</si>
  <si>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</si>
  <si>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</si>
  <si>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</si>
  <si>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</si>
  <si>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</si>
  <si>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</si>
  <si>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</si>
  <si>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</si>
  <si>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</si>
  <si>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</si>
  <si>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</si>
  <si>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</si>
  <si>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</si>
  <si>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</si>
  <si>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</si>
  <si>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</si>
  <si>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</si>
  <si>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</si>
  <si>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</si>
  <si>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</si>
  <si>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</si>
  <si>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</si>
  <si>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</si>
  <si>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</si>
  <si>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</si>
  <si>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</si>
  <si>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</si>
  <si>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</si>
  <si>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</si>
  <si>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</si>
  <si>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</si>
  <si>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</si>
  <si>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</si>
  <si>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</si>
  <si>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</si>
  <si>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</si>
  <si>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</si>
  <si>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</si>
  <si>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</si>
  <si>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</si>
  <si>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</si>
  <si>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</si>
  <si>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</si>
  <si>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</si>
  <si>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</si>
  <si>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</si>
  <si>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</si>
  <si>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</si>
  <si>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</si>
  <si>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</si>
  <si>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</si>
  <si>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</si>
  <si>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</si>
  <si>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</si>
  <si>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</si>
  <si>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</si>
  <si>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</si>
  <si>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</si>
  <si>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</si>
  <si>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</si>
  <si>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</si>
  <si>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</si>
  <si>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</si>
  <si>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</si>
  <si>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</si>
  <si>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</si>
  <si>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</si>
  <si>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</si>
  <si>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</si>
  <si>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</si>
  <si>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</si>
  <si>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</si>
  <si>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</si>
  <si>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</si>
  <si>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</si>
  <si>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</si>
  <si>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</si>
  <si>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</si>
  <si>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</si>
  <si>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</si>
  <si>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</si>
  <si>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</si>
  <si>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</si>
  <si>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</si>
  <si>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</si>
  <si>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</si>
  <si>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</si>
  <si>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</si>
  <si>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</si>
  <si>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</si>
  <si>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</si>
  <si>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</si>
  <si>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</si>
  <si>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</si>
  <si>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</si>
  <si>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</si>
  <si>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</si>
  <si>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</si>
  <si>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</si>
  <si>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</si>
  <si>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</si>
  <si>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</si>
  <si>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</si>
  <si>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</si>
  <si>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</si>
  <si>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</si>
  <si>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</si>
  <si>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</si>
  <si>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</si>
  <si>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</si>
  <si>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</si>
  <si>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</si>
  <si>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</si>
  <si>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</si>
  <si>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</si>
  <si>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</si>
  <si>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</si>
  <si>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</si>
  <si>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</si>
  <si>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</si>
  <si>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</si>
  <si>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</si>
  <si>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</si>
  <si>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</si>
  <si>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</si>
  <si>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</si>
  <si>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</si>
  <si>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</si>
  <si>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</si>
  <si>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</si>
  <si>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</si>
  <si>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</si>
  <si>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</si>
  <si>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</si>
  <si>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</si>
  <si>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</si>
  <si>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</si>
  <si>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</si>
  <si>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</si>
  <si>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</si>
  <si>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</si>
  <si>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</si>
  <si>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</si>
  <si>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</si>
  <si>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</si>
  <si>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</si>
  <si>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</si>
  <si>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</si>
  <si>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</si>
  <si>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</si>
  <si>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</si>
  <si>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</si>
  <si>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</si>
  <si>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</si>
  <si>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</si>
  <si>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</si>
  <si>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</si>
  <si>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</si>
  <si>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</si>
  <si>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</si>
  <si>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</si>
  <si>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</si>
  <si>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</si>
  <si>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</si>
  <si>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</si>
  <si>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</si>
  <si>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</si>
  <si>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</si>
  <si>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</si>
  <si>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</si>
  <si>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</si>
  <si>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</si>
  <si>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</si>
  <si>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</si>
  <si>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</si>
  <si>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</si>
  <si>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</si>
  <si>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</si>
  <si>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</si>
  <si>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</si>
  <si>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</si>
  <si>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</si>
  <si>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</si>
  <si>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</si>
  <si>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</si>
  <si>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</si>
  <si>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</si>
  <si>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</si>
  <si>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</si>
  <si>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</si>
  <si>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</si>
  <si>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</si>
  <si>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</si>
  <si>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</si>
  <si>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</si>
  <si>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</si>
  <si>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</si>
  <si>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</si>
  <si>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</si>
  <si>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</si>
  <si>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</si>
  <si>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</si>
  <si>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</si>
  <si>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</si>
  <si>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</si>
  <si>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</si>
  <si>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</si>
  <si>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</si>
  <si>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</si>
  <si>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</si>
  <si>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</si>
  <si>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</si>
  <si>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</si>
  <si>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</si>
  <si>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</si>
  <si>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</si>
  <si>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</si>
  <si>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</si>
  <si>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</si>
  <si>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</si>
  <si>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</si>
  <si>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</si>
  <si>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</si>
  <si>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</si>
  <si>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</si>
  <si>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</si>
  <si>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</si>
  <si>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</si>
  <si>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</si>
  <si>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</si>
  <si>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</si>
  <si>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</si>
  <si>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</si>
  <si>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</si>
  <si>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</si>
  <si>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</si>
  <si>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</si>
  <si>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</si>
  <si>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</si>
  <si>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</si>
  <si>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</si>
  <si>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</si>
  <si>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</si>
  <si>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</si>
  <si>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</si>
  <si>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</si>
  <si>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</si>
  <si>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</si>
  <si>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</si>
  <si>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</si>
  <si>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</si>
  <si>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</si>
  <si>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</si>
  <si>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</si>
  <si>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</si>
  <si>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</si>
  <si>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</si>
  <si>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</si>
  <si>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</si>
  <si>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</si>
  <si>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</si>
  <si>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</si>
  <si>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</si>
  <si>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</si>
  <si>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</si>
  <si>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</si>
  <si>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</si>
  <si>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</si>
  <si>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</si>
  <si>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</si>
  <si>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</si>
  <si>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</si>
  <si>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</si>
  <si>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</si>
  <si>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</si>
  <si>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</si>
  <si>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</si>
  <si>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</si>
  <si>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</si>
  <si>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</si>
  <si>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</si>
  <si>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</si>
  <si>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</si>
  <si>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</si>
  <si>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</si>
  <si>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</si>
  <si>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</si>
  <si>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</si>
  <si>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</si>
  <si>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</si>
  <si>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</si>
  <si>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</si>
  <si>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</si>
  <si>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</si>
  <si>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</si>
  <si>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</si>
  <si>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</si>
  <si>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</si>
  <si>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</si>
  <si>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</si>
  <si>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</si>
  <si>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</si>
  <si>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</si>
  <si>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</si>
  <si>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</si>
  <si>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</si>
  <si>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</si>
  <si>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</si>
  <si>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</si>
  <si>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</si>
  <si>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</si>
  <si>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</si>
  <si>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</si>
  <si>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</si>
  <si>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</si>
  <si>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</si>
  <si>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</si>
  <si>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</si>
  <si>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</si>
  <si>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</si>
  <si>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</si>
  <si>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</si>
  <si>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</si>
  <si>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</si>
  <si>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</si>
  <si>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</si>
  <si>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</si>
  <si>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</si>
  <si>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</si>
  <si>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</si>
  <si>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</si>
  <si>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</si>
  <si>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</si>
  <si>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</si>
  <si>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</si>
  <si>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</si>
  <si>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</si>
  <si>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</si>
  <si>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</si>
  <si>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</si>
  <si>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</si>
  <si>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</si>
  <si>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</si>
  <si>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</si>
  <si>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</si>
  <si>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</si>
  <si>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</si>
  <si>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</si>
  <si>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</si>
  <si>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</si>
  <si>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</si>
  <si>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</si>
  <si>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</si>
  <si>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</si>
  <si>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</si>
  <si>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</si>
  <si>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</si>
  <si>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</si>
  <si>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</si>
  <si>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</si>
  <si>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</si>
  <si>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</si>
  <si>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</si>
  <si>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</si>
  <si>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</si>
  <si>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</si>
  <si>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</si>
  <si>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</si>
  <si>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</si>
  <si>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</si>
  <si>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</si>
  <si>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</si>
  <si>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</si>
  <si>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</si>
  <si>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</si>
  <si>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</si>
  <si>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</si>
  <si>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</si>
  <si>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</si>
  <si>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</si>
  <si>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</si>
  <si>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</si>
  <si>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</si>
  <si>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</si>
  <si>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</si>
  <si>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</si>
  <si>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</si>
  <si>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</si>
  <si>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</si>
  <si>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</si>
  <si>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</si>
  <si>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</si>
  <si>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</si>
  <si>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</si>
  <si>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</si>
  <si>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</si>
  <si>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</si>
  <si>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</si>
  <si>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</si>
  <si>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</si>
  <si>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</si>
  <si>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</si>
  <si>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</si>
  <si>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</si>
  <si>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</si>
  <si>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</si>
  <si>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</si>
  <si>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</si>
  <si>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</si>
  <si>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</si>
  <si>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</si>
  <si>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</si>
  <si>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</si>
  <si>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</si>
  <si>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</si>
  <si>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</si>
  <si>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</si>
  <si>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</si>
  <si>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</si>
  <si>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</si>
  <si>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</si>
  <si>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</si>
  <si>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</si>
  <si>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</si>
  <si>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</si>
  <si>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</si>
  <si>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</si>
  <si>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</si>
  <si>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</si>
  <si>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</si>
  <si>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</si>
  <si>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</si>
  <si>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</si>
  <si>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</si>
  <si>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</si>
  <si>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</si>
  <si>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</si>
  <si>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</si>
  <si>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</si>
  <si>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</si>
  <si>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</si>
  <si>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</si>
  <si>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</si>
  <si>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</si>
  <si>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</si>
  <si>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</si>
  <si>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</si>
  <si>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</si>
  <si>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</si>
  <si>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</si>
  <si>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</si>
  <si>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</si>
  <si>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</si>
  <si>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</si>
  <si>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</si>
  <si>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</si>
  <si>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</si>
  <si>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</si>
  <si>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</si>
  <si>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</si>
  <si>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</si>
  <si>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</si>
  <si>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</si>
  <si>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</si>
  <si>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</si>
  <si>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</si>
  <si>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</si>
  <si>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</si>
  <si>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</si>
  <si>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</si>
  <si>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</si>
  <si>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</si>
  <si>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</si>
  <si>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</si>
  <si>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</si>
  <si>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</si>
  <si>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</si>
  <si>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</si>
  <si>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</si>
  <si>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</si>
  <si>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</si>
  <si>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</si>
  <si>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</si>
  <si>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</si>
  <si>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</si>
  <si>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</si>
  <si>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</si>
  <si>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</si>
  <si>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</si>
  <si>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</si>
  <si>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</si>
  <si>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</si>
  <si>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</si>
  <si>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</si>
  <si>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</si>
  <si>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</si>
  <si>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</si>
  <si>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</si>
  <si>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</si>
  <si>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</si>
  <si>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</si>
  <si>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</si>
  <si>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</si>
  <si>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</si>
  <si>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</si>
  <si>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</si>
  <si>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</si>
  <si>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</si>
  <si>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</si>
  <si>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</si>
  <si>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</si>
  <si>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</si>
  <si>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</si>
  <si>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</si>
  <si>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</si>
  <si>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</si>
  <si>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</si>
  <si>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</si>
  <si>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</si>
  <si>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</si>
  <si>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</si>
  <si>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</si>
  <si>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</si>
  <si>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</si>
  <si>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</si>
  <si>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</si>
  <si>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</si>
  <si>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</si>
  <si>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</si>
  <si>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</si>
  <si>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</si>
  <si>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</si>
  <si>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</si>
  <si>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</si>
  <si>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</si>
  <si>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</si>
  <si>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</si>
  <si>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</si>
  <si>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</si>
  <si>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</si>
  <si>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</si>
  <si>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</si>
  <si>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</si>
  <si>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</si>
  <si>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</si>
  <si>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</si>
  <si>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</si>
  <si>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</si>
  <si>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</si>
  <si>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</si>
  <si>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</si>
  <si>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</si>
  <si>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</si>
  <si>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</si>
  <si>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</si>
  <si>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</si>
  <si>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</si>
  <si>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</si>
  <si>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</si>
  <si>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</si>
  <si>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</si>
  <si>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</si>
  <si>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</si>
  <si>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</si>
  <si>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</si>
  <si>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</si>
  <si>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</si>
  <si>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</si>
  <si>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</si>
  <si>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</si>
  <si>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</si>
  <si>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</si>
  <si>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</si>
  <si>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</si>
  <si>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</si>
  <si>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</si>
  <si>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</si>
  <si>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</si>
  <si>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</si>
  <si>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</si>
  <si>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</si>
  <si>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</si>
  <si>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</si>
  <si>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</si>
  <si>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</si>
  <si>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</si>
  <si>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</si>
  <si>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</si>
  <si>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</si>
  <si>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</si>
  <si>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</si>
  <si>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</si>
  <si>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</si>
  <si>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</si>
  <si>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</si>
  <si>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</si>
  <si>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</si>
  <si>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</si>
  <si>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</si>
  <si>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</si>
  <si>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</si>
  <si>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</si>
  <si>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</si>
  <si>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</si>
  <si>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</si>
  <si>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</si>
  <si>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</si>
  <si>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</si>
  <si>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</si>
  <si>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</si>
  <si>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</si>
  <si>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</si>
  <si>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</si>
  <si>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</si>
  <si>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</si>
  <si>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</si>
  <si>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</si>
  <si>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</si>
  <si>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</si>
  <si>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</si>
  <si>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</si>
  <si>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</si>
  <si>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</si>
  <si>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</si>
  <si>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</si>
  <si>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</si>
  <si>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</si>
  <si>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</si>
  <si>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</si>
  <si>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</si>
  <si>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</si>
  <si>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</si>
  <si>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</si>
  <si>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</si>
  <si>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</si>
  <si>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</si>
  <si>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</si>
  <si>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</si>
  <si>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</si>
  <si>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</si>
  <si>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</si>
  <si>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</si>
  <si>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</si>
  <si>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</si>
  <si>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</si>
  <si>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</si>
  <si>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</si>
  <si>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</si>
  <si>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</si>
  <si>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</si>
  <si>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</si>
  <si>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</si>
  <si>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</si>
  <si>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</si>
  <si>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</si>
  <si>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</si>
  <si>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</si>
  <si>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</si>
  <si>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</si>
  <si>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</si>
  <si>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</si>
  <si>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</si>
  <si>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</si>
  <si>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</si>
  <si>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</si>
  <si>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</si>
  <si>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</si>
  <si>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</si>
  <si>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</si>
  <si>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</si>
  <si>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</si>
  <si>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</si>
  <si>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</si>
  <si>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</si>
  <si>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</si>
  <si>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</si>
  <si>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</si>
  <si>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</si>
  <si>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</si>
  <si>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</si>
  <si>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</si>
  <si>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</si>
  <si>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</si>
  <si>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</si>
  <si>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</si>
  <si>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</si>
  <si>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</si>
  <si>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</si>
  <si>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</si>
  <si>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</si>
  <si>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</si>
  <si>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</si>
  <si>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</si>
  <si>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</si>
  <si>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</si>
  <si>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</si>
  <si>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</si>
  <si>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</si>
  <si>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</si>
  <si>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</si>
  <si>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</si>
  <si>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</si>
  <si>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</si>
  <si>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</si>
  <si>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</si>
  <si>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</si>
  <si>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</si>
  <si>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</si>
  <si>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</si>
  <si>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</si>
  <si>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</si>
  <si>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</si>
  <si>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</si>
  <si>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</si>
  <si>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</si>
  <si>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</si>
  <si>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</si>
  <si>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</si>
  <si>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</si>
  <si>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</si>
  <si>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</si>
  <si>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</si>
  <si>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</si>
  <si>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</si>
  <si>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</si>
  <si>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</si>
  <si>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</si>
  <si>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</si>
  <si>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</si>
  <si>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</si>
  <si>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</si>
  <si>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</si>
  <si>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</si>
  <si>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</si>
  <si>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</si>
  <si>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</si>
  <si>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</si>
  <si>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</si>
  <si>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</si>
  <si>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</si>
  <si>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</si>
  <si>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</si>
  <si>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</si>
  <si>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</si>
  <si>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</si>
  <si>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</si>
  <si>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</si>
  <si>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</si>
  <si>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</si>
  <si>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</si>
  <si>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</si>
  <si>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</si>
  <si>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</si>
  <si>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</si>
  <si>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</si>
  <si>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</si>
  <si>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</si>
  <si>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</si>
  <si>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</si>
  <si>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</si>
  <si>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</si>
  <si>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</si>
  <si>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</si>
  <si>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</si>
  <si>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</si>
  <si>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</si>
  <si>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</si>
  <si>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</si>
  <si>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</si>
  <si>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</si>
  <si>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</si>
  <si>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</si>
  <si>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</si>
  <si>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</si>
  <si>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</si>
  <si>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</si>
  <si>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</si>
  <si>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</si>
  <si>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</si>
  <si>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</si>
  <si>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</si>
  <si>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</si>
  <si>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</si>
  <si>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</si>
  <si>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</si>
  <si>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</si>
  <si>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</si>
  <si>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</si>
  <si>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</si>
  <si>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</si>
  <si>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</si>
  <si>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</si>
  <si>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</si>
  <si>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</si>
  <si>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</si>
  <si>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</si>
  <si>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</si>
  <si>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</si>
  <si>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</si>
  <si>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</si>
  <si>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</si>
  <si>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</si>
  <si>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</si>
  <si>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</si>
  <si>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</si>
  <si>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</si>
  <si>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</si>
  <si>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</si>
  <si>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</si>
  <si>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</si>
  <si>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</si>
  <si>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</si>
  <si>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</si>
  <si>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</si>
  <si>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</si>
  <si>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</si>
  <si>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</si>
  <si>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</si>
  <si>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</si>
  <si>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</si>
  <si>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</si>
  <si>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</si>
  <si>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</si>
  <si>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</si>
  <si>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</si>
  <si>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</si>
  <si>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</si>
  <si>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</si>
  <si>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</si>
  <si>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</si>
  <si>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</si>
  <si>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</si>
  <si>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</si>
  <si>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</si>
  <si>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</si>
  <si>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</si>
  <si>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</si>
  <si>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</si>
  <si>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</si>
  <si>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</si>
  <si>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</si>
  <si>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</si>
  <si>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</si>
  <si>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</si>
  <si>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</si>
  <si>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</si>
  <si>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</si>
  <si>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</si>
  <si>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</si>
  <si>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</si>
  <si>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</si>
  <si>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</si>
  <si>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</si>
  <si>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</si>
  <si>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</si>
  <si>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</si>
  <si>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</si>
  <si>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</si>
  <si>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</si>
  <si>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</si>
  <si>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</si>
  <si>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</si>
  <si>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</si>
  <si>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</si>
  <si>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</si>
  <si>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</si>
  <si>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</si>
  <si>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</si>
  <si>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</si>
  <si>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</si>
  <si>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</si>
  <si>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</si>
  <si>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</si>
  <si>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</si>
  <si>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</si>
  <si>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</si>
  <si>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</si>
  <si>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</si>
  <si>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</si>
  <si>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</si>
  <si>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</si>
  <si>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</si>
  <si>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</si>
  <si>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</si>
  <si>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</si>
  <si>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</si>
  <si>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</si>
  <si>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</si>
  <si>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</si>
  <si>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</si>
  <si>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</si>
  <si>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</si>
  <si>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</si>
  <si>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</si>
  <si>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</si>
  <si>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</si>
  <si>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</si>
  <si>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</si>
  <si>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</si>
  <si>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</si>
  <si>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</si>
  <si>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</si>
  <si>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</si>
  <si>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</si>
  <si>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</si>
  <si>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</si>
  <si>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</si>
  <si>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</si>
  <si>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</si>
  <si>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</si>
  <si>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</si>
  <si>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</si>
  <si>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</si>
  <si>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</si>
  <si>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</si>
  <si>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</si>
  <si>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</si>
  <si>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</si>
  <si>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</si>
  <si>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</si>
  <si>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</si>
  <si>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</si>
  <si>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</si>
  <si>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</si>
  <si>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</si>
  <si>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</si>
  <si>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</si>
  <si>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</si>
  <si>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</si>
  <si>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</si>
  <si>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</si>
  <si>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</si>
  <si>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</si>
  <si>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</si>
  <si>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</si>
  <si>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</si>
  <si>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</si>
  <si>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</si>
  <si>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</si>
  <si>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</si>
  <si>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</si>
  <si>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</si>
  <si>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</si>
  <si>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</si>
  <si>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</si>
  <si>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</si>
  <si>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</si>
  <si>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</si>
  <si>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</si>
  <si>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</si>
  <si>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</si>
  <si>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</si>
  <si>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</si>
  <si>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</si>
  <si>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</si>
  <si>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</si>
  <si>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</si>
  <si>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</si>
  <si>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</si>
  <si>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</si>
  <si>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</si>
  <si>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</si>
  <si>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</si>
  <si>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</si>
  <si>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</si>
  <si>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</si>
  <si>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</si>
  <si>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</si>
  <si>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</si>
  <si>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</si>
  <si>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</si>
  <si>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</si>
  <si>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</si>
  <si>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</si>
  <si>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</si>
  <si>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</si>
  <si>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</si>
  <si>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</si>
  <si>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</si>
  <si>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</si>
  <si>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</si>
  <si>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</si>
  <si>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</si>
  <si>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</si>
  <si>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</si>
  <si>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</si>
  <si>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</si>
  <si>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</si>
  <si>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</si>
  <si>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</si>
  <si>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</si>
  <si>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</si>
  <si>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</si>
  <si>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</si>
  <si>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</si>
  <si>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</si>
  <si>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</si>
  <si>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</si>
  <si>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</si>
  <si>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</si>
  <si>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</si>
  <si>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</si>
  <si>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</si>
  <si>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</si>
  <si>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</si>
  <si>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</si>
  <si>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</si>
  <si>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</si>
  <si>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</si>
  <si>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</si>
  <si>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</si>
  <si>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</si>
  <si>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</si>
  <si>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</si>
  <si>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</si>
  <si>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</si>
  <si>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</si>
  <si>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</si>
  <si>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</si>
  <si>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</si>
  <si>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</si>
  <si>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</si>
  <si>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</si>
  <si>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</si>
  <si>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</si>
  <si>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</si>
  <si>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</si>
  <si>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</si>
  <si>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</si>
  <si>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</si>
  <si>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</si>
  <si>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</si>
  <si>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</si>
  <si>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</si>
  <si>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</si>
  <si>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</si>
  <si>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</si>
  <si>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</si>
  <si>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</si>
  <si>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</si>
  <si>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</si>
  <si>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</si>
  <si>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</si>
  <si>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</si>
  <si>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</si>
  <si>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</si>
  <si>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</si>
  <si>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</si>
  <si>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</si>
  <si>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</si>
  <si>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</si>
  <si>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</si>
  <si>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</si>
  <si>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</si>
  <si>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</si>
  <si>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</si>
  <si>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</si>
  <si>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</si>
  <si>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</si>
  <si>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</si>
  <si>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</si>
  <si>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</si>
  <si>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</si>
  <si>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</si>
  <si>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</si>
  <si>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</si>
  <si>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</si>
  <si>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</si>
  <si>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</si>
  <si>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</si>
  <si>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</si>
  <si>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</si>
  <si>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</si>
  <si>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</si>
  <si>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</si>
  <si>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</si>
  <si>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</si>
  <si>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</si>
  <si>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</si>
  <si>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</si>
  <si>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</si>
  <si>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</si>
  <si>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</si>
  <si>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</si>
  <si>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</si>
  <si>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</si>
  <si>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</si>
  <si>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</si>
  <si>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</si>
  <si>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</si>
  <si>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</si>
  <si>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</si>
  <si>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</si>
  <si>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</si>
  <si>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</si>
  <si>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</si>
  <si>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</si>
  <si>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</si>
  <si>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</si>
  <si>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</si>
  <si>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</si>
  <si>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</si>
  <si>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</si>
  <si>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</si>
  <si>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</si>
  <si>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</si>
  <si>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</si>
  <si>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</si>
  <si>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</si>
  <si>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</si>
  <si>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</si>
  <si>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</si>
  <si>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</si>
  <si>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</si>
  <si>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</si>
  <si>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</si>
  <si>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</si>
  <si>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</si>
  <si>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</si>
  <si>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</si>
  <si>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</si>
  <si>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</si>
  <si>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</si>
  <si>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</si>
  <si>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</si>
  <si>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</si>
  <si>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</si>
  <si>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</si>
  <si>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</si>
  <si>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</si>
  <si>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</si>
  <si>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</si>
  <si>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</si>
  <si>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</si>
  <si>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</si>
  <si>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</si>
  <si>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</si>
  <si>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</si>
  <si>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</si>
  <si>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</si>
  <si>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</si>
  <si>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</si>
  <si>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</si>
  <si>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</si>
  <si>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</si>
  <si>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</si>
  <si>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</si>
  <si>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</si>
  <si>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</si>
  <si>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</si>
  <si>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</si>
  <si>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</si>
  <si>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</si>
  <si>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</si>
  <si>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</si>
  <si>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</si>
  <si>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</si>
  <si>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</si>
  <si>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</si>
  <si>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</si>
  <si>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</si>
  <si>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</si>
  <si>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</si>
  <si>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</si>
  <si>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</si>
  <si>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</si>
  <si>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</si>
  <si>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</si>
  <si>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</si>
  <si>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</si>
  <si>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</si>
  <si>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</si>
  <si>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</si>
  <si>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</si>
  <si>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</si>
  <si>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</si>
  <si>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</si>
  <si>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</si>
  <si>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</si>
  <si>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</si>
  <si>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</si>
  <si>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</si>
  <si>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</si>
  <si>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</si>
  <si>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</si>
  <si>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</si>
  <si>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</si>
  <si>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</si>
  <si>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</si>
  <si>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</si>
  <si>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</si>
  <si>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</si>
  <si>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</si>
  <si>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</si>
  <si>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</si>
  <si>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</si>
  <si>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</si>
  <si>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</si>
  <si>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</si>
  <si>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</si>
  <si>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</si>
  <si>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</si>
  <si>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</si>
  <si>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</si>
  <si>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</si>
  <si>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</si>
  <si>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</si>
  <si>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</si>
  <si>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</si>
  <si>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</si>
  <si>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</si>
  <si>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</si>
  <si>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</si>
  <si>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</si>
  <si>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</si>
  <si>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</si>
  <si>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</si>
  <si>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</si>
  <si>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</si>
  <si>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</si>
  <si>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</si>
  <si>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</si>
  <si>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</si>
  <si>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</si>
  <si>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</si>
  <si>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</si>
  <si>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</si>
  <si>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</si>
  <si>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</si>
  <si>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</si>
  <si>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</si>
  <si>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</si>
  <si>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</si>
  <si>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</si>
  <si>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</si>
  <si>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</si>
  <si>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</si>
  <si>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</si>
  <si>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</si>
  <si>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</si>
  <si>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</si>
  <si>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</si>
  <si>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</si>
  <si>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</si>
  <si>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</si>
  <si>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</si>
  <si>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</si>
  <si>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</si>
  <si>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</si>
  <si>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</si>
  <si>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</si>
  <si>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</si>
  <si>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</si>
  <si>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</si>
  <si>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</si>
  <si>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</si>
  <si>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</si>
  <si>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</si>
  <si>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</si>
  <si>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</si>
  <si>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</si>
  <si>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</si>
  <si>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</si>
  <si>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</si>
  <si>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</si>
  <si>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</si>
  <si>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</si>
  <si>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</si>
  <si>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</si>
  <si>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</si>
  <si>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</si>
  <si>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</si>
  <si>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</si>
  <si>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</si>
  <si>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</si>
  <si>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</si>
  <si>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</si>
  <si>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</si>
  <si>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</si>
  <si>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</si>
  <si>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</si>
  <si>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</si>
  <si>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</si>
  <si>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</si>
  <si>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</si>
  <si>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</si>
  <si>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</si>
  <si>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</si>
  <si>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</si>
  <si>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</si>
  <si>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</si>
  <si>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</si>
  <si>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</si>
  <si>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</si>
  <si>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</si>
  <si>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</si>
  <si>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</si>
  <si>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</si>
  <si>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</si>
  <si>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</si>
  <si>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</si>
  <si>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</si>
  <si>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</si>
  <si>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</si>
  <si>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</si>
  <si>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</si>
  <si>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</si>
  <si>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</si>
  <si>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</si>
  <si>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</si>
  <si>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</si>
  <si>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</si>
  <si>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</si>
  <si>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</si>
  <si>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</si>
  <si>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</si>
  <si>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</si>
  <si>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</si>
  <si>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</si>
  <si>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</si>
  <si>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</si>
  <si>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</si>
  <si>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</si>
  <si>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</si>
  <si>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</si>
  <si>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</si>
  <si>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</si>
  <si>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</si>
  <si>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</si>
  <si>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</si>
  <si>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</si>
  <si>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</si>
  <si>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</si>
  <si>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</si>
  <si>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</si>
  <si>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</si>
  <si>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</si>
  <si>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</si>
  <si>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</si>
  <si>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</si>
  <si>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</si>
  <si>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</si>
  <si>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</si>
  <si>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</si>
  <si>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</si>
  <si>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</si>
  <si>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</si>
  <si>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</si>
  <si>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</si>
  <si>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</si>
  <si>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</si>
  <si>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</si>
  <si>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</si>
  <si>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</si>
  <si>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</si>
  <si>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</si>
  <si>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</si>
  <si>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</si>
  <si>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</si>
  <si>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</si>
  <si>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</si>
  <si>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</si>
  <si>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</si>
  <si>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</si>
  <si>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</si>
  <si>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</si>
  <si>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</si>
  <si>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</si>
  <si>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</si>
  <si>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</si>
  <si>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</si>
  <si>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</si>
  <si>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</si>
  <si>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</si>
  <si>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</si>
  <si>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</si>
  <si>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</si>
  <si>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</si>
  <si>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</si>
  <si>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</si>
  <si>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</si>
  <si>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</si>
  <si>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</si>
  <si>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</si>
  <si>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</si>
  <si>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</si>
  <si>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</si>
  <si>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</si>
  <si>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</si>
  <si>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</si>
  <si>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</si>
  <si>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</si>
  <si>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</si>
  <si>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</si>
  <si>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</si>
  <si>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</si>
  <si>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</si>
  <si>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</si>
  <si>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</si>
  <si>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</si>
  <si>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</si>
  <si>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</si>
  <si>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</si>
  <si>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</si>
  <si>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</si>
  <si>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</si>
  <si>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</si>
  <si>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</si>
  <si>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</si>
  <si>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</si>
  <si>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</si>
  <si>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</si>
  <si>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</si>
  <si>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</si>
  <si>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</si>
  <si>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</si>
  <si>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</si>
  <si>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</si>
  <si>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</si>
  <si>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</si>
  <si>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</si>
  <si>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</si>
  <si>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</si>
  <si>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</si>
  <si>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</si>
  <si>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</si>
  <si>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</si>
  <si>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</si>
  <si>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</si>
  <si>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</si>
  <si>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</si>
  <si>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</si>
  <si>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</si>
  <si>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</si>
  <si>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</si>
  <si>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</si>
  <si>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</si>
  <si>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</si>
  <si>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</si>
  <si>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</si>
  <si>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</si>
  <si>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</si>
  <si>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</si>
  <si>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</si>
  <si>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</si>
  <si>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</si>
  <si>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</si>
  <si>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</si>
  <si>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</si>
  <si>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</si>
  <si>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</si>
  <si>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</si>
  <si>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</si>
  <si>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</si>
  <si>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</si>
  <si>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</si>
  <si>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</si>
  <si>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</si>
  <si>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</si>
  <si>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</si>
  <si>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</si>
  <si>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</si>
  <si>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</si>
  <si>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</si>
  <si>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</si>
  <si>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</si>
  <si>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</si>
  <si>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</si>
  <si>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</si>
  <si>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</si>
  <si>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</si>
  <si>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</si>
  <si>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</si>
  <si>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</si>
  <si>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</si>
  <si>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</si>
  <si>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</si>
  <si>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</si>
  <si>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</si>
  <si>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</si>
  <si>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</si>
  <si>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</si>
  <si>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</si>
  <si>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</si>
  <si>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</si>
  <si>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</si>
  <si>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</si>
  <si>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</si>
  <si>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</si>
  <si>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</si>
  <si>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</si>
  <si>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</si>
  <si>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</si>
  <si>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</si>
  <si>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</si>
  <si>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</si>
  <si>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</si>
  <si>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</si>
  <si>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</si>
  <si>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</si>
  <si>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</si>
  <si>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</si>
  <si>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</si>
  <si>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</si>
  <si>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</si>
  <si>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</si>
  <si>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</si>
  <si>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</si>
  <si>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</si>
  <si>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</si>
  <si>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</si>
  <si>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</si>
  <si>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</si>
  <si>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</si>
  <si>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</si>
  <si>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</si>
  <si>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</si>
  <si>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</si>
  <si>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</si>
  <si>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</si>
  <si>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</si>
  <si>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</si>
  <si>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</si>
  <si>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</si>
  <si>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</si>
  <si>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</si>
  <si>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</si>
  <si>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</si>
  <si>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</si>
  <si>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</si>
  <si>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</si>
  <si>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</si>
  <si>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</si>
  <si>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</si>
  <si>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</si>
  <si>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</si>
  <si>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</si>
  <si>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</si>
  <si>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</si>
  <si>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</si>
  <si>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</si>
  <si>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</si>
  <si>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</si>
  <si>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</si>
  <si>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</si>
  <si>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</si>
  <si>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</si>
  <si>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</si>
  <si>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</si>
  <si>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</si>
  <si>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</si>
  <si>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</si>
  <si>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</si>
  <si>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</si>
  <si>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</si>
  <si>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</si>
  <si>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</si>
  <si>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</si>
  <si>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</si>
  <si>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</si>
  <si>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</si>
  <si>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</si>
  <si>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</si>
  <si>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</si>
  <si>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</si>
  <si>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</si>
  <si>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</si>
  <si>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</si>
  <si>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</si>
  <si>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</si>
  <si>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</si>
  <si>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</si>
  <si>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</si>
  <si>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</si>
  <si>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</si>
  <si>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</si>
  <si>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</si>
  <si>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</si>
  <si>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</si>
  <si>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</si>
  <si>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</si>
  <si>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</si>
  <si>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</si>
  <si>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</si>
  <si>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</si>
  <si>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</si>
  <si>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</si>
  <si>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</si>
  <si>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</si>
  <si>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</si>
  <si>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</si>
  <si>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</si>
  <si>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</si>
  <si>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</si>
  <si>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</si>
  <si>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</si>
  <si>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</si>
  <si>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</si>
  <si>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</si>
  <si>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</si>
  <si>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</si>
  <si>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</si>
  <si>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</si>
  <si>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</si>
  <si>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</si>
  <si>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</si>
  <si>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</si>
  <si>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</si>
  <si>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</si>
  <si>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</si>
  <si>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</si>
  <si>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</si>
  <si>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</si>
  <si>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</si>
  <si>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</si>
  <si>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</si>
  <si>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</si>
  <si>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</si>
  <si>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</si>
  <si>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</si>
  <si>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</si>
  <si>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</si>
  <si>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</si>
  <si>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</si>
  <si>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</si>
  <si>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</si>
  <si>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</si>
  <si>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</si>
  <si>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</si>
  <si>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</si>
  <si>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</si>
  <si>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</si>
  <si>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</si>
  <si>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</si>
  <si>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</si>
  <si>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</si>
  <si>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</si>
  <si>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</si>
  <si>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</si>
  <si>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</si>
  <si>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</si>
  <si>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</si>
  <si>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</si>
  <si>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</si>
  <si>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</si>
  <si>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</si>
  <si>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</si>
  <si>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</si>
  <si>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</si>
  <si>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</si>
  <si>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</si>
  <si>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</si>
  <si>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</si>
  <si>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</si>
  <si>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</si>
  <si>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</si>
  <si>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</si>
  <si>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</si>
  <si>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</si>
  <si>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</si>
  <si>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</si>
  <si>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</si>
  <si>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</si>
  <si>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</si>
  <si>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</si>
  <si>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</si>
  <si>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</si>
  <si>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</si>
  <si>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</si>
  <si>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</si>
  <si>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</si>
  <si>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</si>
  <si>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</si>
  <si>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</si>
  <si>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</si>
  <si>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</si>
  <si>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</si>
  <si>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</si>
  <si>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</si>
  <si>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</si>
  <si>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</si>
  <si>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</si>
  <si>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</si>
  <si>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</si>
  <si>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</si>
  <si>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</si>
  <si>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</si>
  <si>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</si>
  <si>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</si>
  <si>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</si>
  <si>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</si>
  <si>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</si>
  <si>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</si>
  <si>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</si>
  <si>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</si>
  <si>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</si>
  <si>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</si>
  <si>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</si>
  <si>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</si>
  <si>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</si>
  <si>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</si>
  <si>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</si>
  <si>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</si>
  <si>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</si>
  <si>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</si>
  <si>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</si>
  <si>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</si>
  <si>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</si>
  <si>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</si>
  <si>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</si>
  <si>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</si>
  <si>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</si>
  <si>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</si>
  <si>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</si>
  <si>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</si>
  <si>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</si>
  <si>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</si>
  <si>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</si>
  <si>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</si>
  <si>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</si>
  <si>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</si>
  <si>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</si>
  <si>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</si>
  <si>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</si>
  <si>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</si>
  <si>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</si>
  <si>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</si>
  <si>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</si>
  <si>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</si>
  <si>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</si>
  <si>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</si>
  <si>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</si>
  <si>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</si>
  <si>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</si>
  <si>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</si>
  <si>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</si>
  <si>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</si>
  <si>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</si>
  <si>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</si>
  <si>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</si>
  <si>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</si>
  <si>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</si>
  <si>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</si>
  <si>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</si>
  <si>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</si>
  <si>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</si>
  <si>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</si>
  <si>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</si>
  <si>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</si>
  <si>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</si>
  <si>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</si>
  <si>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</si>
  <si>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</si>
  <si>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</si>
  <si>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</si>
  <si>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</si>
  <si>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</si>
  <si>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</si>
  <si>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</si>
  <si>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</si>
  <si>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</si>
  <si>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</si>
  <si>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</si>
  <si>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</si>
  <si>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</si>
  <si>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</si>
  <si>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</si>
  <si>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</si>
  <si>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</si>
  <si>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</si>
  <si>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</si>
  <si>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</si>
  <si>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</si>
  <si>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</si>
  <si>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</si>
  <si>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</si>
  <si>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</si>
  <si>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</si>
  <si>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</si>
  <si>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</si>
  <si>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</si>
  <si>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</si>
  <si>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</si>
  <si>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</si>
  <si>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</si>
  <si>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</si>
  <si>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</si>
  <si>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</si>
  <si>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</si>
  <si>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</si>
  <si>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</si>
  <si>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</si>
  <si>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</si>
  <si>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</si>
  <si>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</si>
  <si>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</si>
  <si>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</si>
  <si>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</si>
  <si>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</si>
  <si>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</si>
  <si>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</si>
  <si>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</si>
  <si>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</si>
  <si>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</si>
  <si>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</si>
  <si>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</si>
  <si>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</si>
  <si>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</si>
  <si>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</si>
  <si>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</si>
  <si>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</si>
  <si>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</si>
  <si>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</si>
  <si>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</si>
  <si>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</si>
  <si>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</si>
  <si>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</si>
  <si>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</si>
  <si>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</si>
  <si>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</si>
  <si>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</si>
  <si>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</si>
  <si>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</si>
  <si>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</si>
  <si>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</si>
  <si>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</si>
  <si>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</si>
  <si>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</si>
  <si>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</si>
  <si>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</si>
  <si>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</si>
  <si>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</si>
  <si>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</si>
  <si>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</si>
  <si>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</si>
  <si>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</si>
  <si>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</si>
  <si>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</si>
  <si>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</si>
  <si>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</si>
  <si>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</si>
  <si>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</si>
  <si>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</si>
  <si>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</si>
  <si>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</si>
  <si>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</si>
  <si>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</si>
  <si>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</si>
  <si>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</si>
  <si>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</si>
  <si>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</si>
  <si>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</si>
  <si>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</si>
  <si>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</si>
  <si>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</si>
  <si>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</si>
  <si>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</si>
  <si>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</si>
  <si>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</si>
  <si>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</si>
  <si>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</si>
  <si>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</si>
  <si>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</si>
  <si>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</si>
  <si>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</si>
  <si>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</si>
  <si>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</si>
  <si>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</si>
  <si>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</si>
  <si>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</si>
  <si>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</si>
  <si>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</si>
  <si>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</si>
  <si>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</si>
  <si>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</si>
  <si>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</si>
  <si>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</si>
  <si>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</si>
  <si>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</si>
  <si>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</si>
  <si>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</si>
  <si>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</si>
  <si>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</si>
  <si>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</si>
  <si>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</si>
  <si>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</si>
  <si>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</si>
  <si>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</si>
  <si>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</si>
  <si>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</si>
  <si>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</si>
  <si>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</si>
  <si>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</si>
  <si>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</si>
  <si>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</si>
  <si>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</si>
  <si>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</si>
  <si>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</si>
  <si>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</si>
  <si>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</si>
  <si>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</si>
  <si>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</si>
  <si>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</si>
  <si>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</si>
  <si>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</si>
  <si>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</si>
  <si>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</si>
  <si>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</si>
  <si>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</si>
  <si>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</si>
  <si>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</si>
  <si>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</si>
  <si>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</si>
  <si>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</si>
  <si>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</si>
  <si>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</si>
  <si>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</si>
  <si>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</si>
  <si>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</si>
  <si>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</si>
  <si>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</si>
  <si>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</si>
  <si>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</si>
  <si>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</si>
  <si>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</si>
  <si>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</si>
  <si>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</si>
  <si>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</si>
  <si>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</si>
  <si>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</si>
  <si>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</si>
  <si>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</si>
  <si>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</si>
  <si>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</si>
  <si>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</si>
  <si>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</si>
  <si>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</si>
  <si>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</si>
  <si>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</si>
  <si>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</si>
  <si>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</si>
  <si>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</si>
  <si>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</si>
  <si>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</si>
  <si>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</si>
  <si>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</si>
  <si>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</si>
  <si>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</si>
  <si>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</si>
  <si>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</si>
  <si>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</si>
  <si>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</si>
  <si>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</si>
  <si>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</si>
  <si>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</si>
  <si>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</si>
  <si>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</si>
  <si>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</si>
  <si>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</si>
  <si>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</si>
  <si>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</si>
  <si>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</si>
  <si>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</si>
  <si>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</si>
  <si>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</si>
  <si>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</si>
  <si>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</si>
  <si>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</si>
  <si>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</si>
  <si>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</si>
  <si>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</si>
  <si>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</si>
  <si>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</si>
  <si>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</si>
  <si>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</si>
  <si>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</si>
  <si>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</si>
  <si>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</si>
  <si>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</si>
  <si>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</si>
  <si>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</si>
  <si>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</si>
  <si>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</si>
  <si>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</si>
  <si>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</si>
  <si>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</si>
  <si>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</si>
  <si>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</si>
  <si>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</si>
  <si>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</si>
  <si>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</si>
  <si>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</si>
  <si>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</si>
  <si>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</si>
  <si>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</si>
  <si>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</si>
  <si>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</si>
  <si>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</si>
  <si>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</si>
  <si>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</si>
  <si>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</si>
  <si>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</si>
  <si>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</si>
  <si>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</si>
  <si>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</si>
  <si>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</si>
  <si>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</si>
  <si>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</si>
  <si>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</si>
  <si>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</si>
  <si>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</si>
  <si>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</si>
  <si>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</si>
  <si>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</si>
  <si>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</si>
  <si>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</si>
  <si>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</si>
  <si>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</si>
  <si>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</si>
  <si>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</si>
  <si>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</si>
  <si>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</si>
  <si>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</si>
  <si>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</si>
  <si>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</si>
  <si>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</si>
  <si>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</si>
  <si>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</si>
  <si>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</si>
  <si>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</si>
  <si>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</si>
  <si>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</si>
  <si>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</si>
  <si>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</si>
  <si>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</si>
  <si>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</si>
  <si>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</si>
  <si>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</si>
  <si>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</si>
  <si>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</si>
  <si>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</si>
  <si>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</si>
  <si>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</si>
  <si>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</si>
  <si>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</si>
  <si>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</si>
  <si>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</si>
  <si>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</si>
  <si>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</si>
  <si>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</si>
  <si>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</si>
  <si>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</si>
  <si>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</si>
  <si>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</si>
  <si>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</si>
  <si>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</si>
  <si>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</si>
  <si>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</si>
  <si>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</si>
  <si>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</si>
  <si>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</si>
  <si>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</si>
  <si>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</si>
  <si>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</si>
  <si>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</si>
  <si>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</si>
  <si>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</si>
  <si>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</si>
  <si>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</si>
  <si>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</si>
  <si>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</si>
  <si>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</si>
  <si>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</si>
  <si>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</si>
  <si>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</si>
  <si>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</si>
  <si>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</si>
  <si>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</si>
  <si>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</si>
  <si>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</si>
  <si>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</si>
  <si>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</si>
  <si>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</si>
  <si>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</si>
  <si>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</si>
  <si>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</si>
  <si>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</si>
  <si>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</si>
  <si>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</si>
  <si>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</si>
  <si>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</si>
  <si>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</si>
  <si>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</si>
  <si>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</si>
  <si>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</si>
  <si>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</si>
  <si>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</si>
  <si>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</si>
  <si>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</si>
  <si>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</si>
  <si>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</si>
  <si>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</si>
  <si>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</si>
  <si>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</si>
  <si>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</si>
  <si>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</si>
  <si>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</si>
  <si>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</si>
  <si>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</si>
  <si>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</si>
  <si>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</si>
  <si>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</si>
  <si>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</si>
  <si>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</si>
  <si>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</si>
  <si>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</si>
  <si>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</si>
  <si>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</si>
  <si>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</si>
  <si>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</si>
  <si>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</si>
  <si>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</si>
  <si>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</si>
  <si>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</si>
  <si>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</si>
  <si>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</si>
  <si>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</si>
  <si>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</si>
  <si>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</si>
  <si>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</si>
  <si>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</si>
  <si>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</si>
  <si>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</si>
  <si>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</si>
  <si>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</si>
  <si>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</si>
  <si>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</si>
  <si>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</si>
  <si>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</si>
  <si>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</si>
  <si>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</si>
  <si>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</si>
  <si>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</si>
  <si>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</si>
  <si>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</si>
  <si>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</si>
  <si>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</si>
  <si>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</si>
  <si>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</si>
  <si>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</si>
  <si>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</si>
  <si>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</si>
  <si>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</si>
  <si>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</si>
  <si>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</si>
  <si>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</si>
  <si>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</si>
  <si>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</si>
  <si>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</si>
  <si>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</si>
  <si>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</si>
  <si>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</si>
  <si>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</si>
  <si>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</si>
  <si>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</si>
  <si>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</si>
  <si>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</si>
  <si>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</si>
  <si>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</si>
  <si>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</si>
  <si>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</si>
  <si>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</si>
  <si>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</si>
  <si>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</si>
  <si>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</si>
  <si>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</si>
  <si>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</si>
  <si>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</si>
  <si>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</si>
  <si>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</si>
  <si>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</si>
  <si>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</si>
  <si>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</si>
  <si>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</si>
  <si>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</si>
  <si>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</si>
  <si>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</si>
  <si>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</si>
  <si>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</si>
  <si>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</si>
  <si>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</si>
  <si>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</si>
  <si>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</si>
  <si>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</si>
  <si>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</si>
  <si>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</si>
  <si>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</si>
  <si>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</si>
  <si>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</si>
  <si>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</si>
  <si>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</si>
  <si>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</si>
  <si>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</si>
  <si>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</si>
  <si>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</si>
  <si>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</si>
  <si>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</si>
  <si>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</si>
  <si>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</si>
  <si>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</si>
  <si>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</si>
  <si>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</si>
  <si>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</si>
  <si>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</si>
  <si>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</si>
  <si>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</si>
  <si>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</si>
  <si>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</si>
  <si>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</si>
  <si>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</si>
  <si>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</si>
  <si>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</si>
  <si>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</si>
  <si>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</si>
  <si>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</si>
  <si>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</si>
  <si>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</si>
  <si>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</si>
  <si>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</si>
  <si>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</si>
  <si>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</si>
  <si>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</si>
  <si>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</si>
  <si>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</si>
  <si>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</si>
  <si>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</si>
  <si>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</si>
  <si>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</si>
  <si>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</si>
  <si>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</si>
  <si>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</si>
  <si>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</si>
  <si>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</si>
  <si>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</si>
  <si>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</si>
  <si>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</si>
  <si>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</si>
  <si>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</si>
  <si>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</si>
  <si>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</si>
  <si>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</si>
  <si>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</si>
  <si>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</si>
  <si>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</si>
  <si>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</si>
  <si>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</si>
  <si>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</si>
  <si>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</si>
  <si>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</si>
  <si>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</si>
  <si>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</si>
  <si>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</si>
  <si>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</si>
  <si>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</si>
  <si>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</si>
  <si>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</si>
  <si>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</si>
  <si>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</si>
  <si>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</si>
  <si>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</si>
  <si>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</si>
  <si>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</si>
  <si>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</si>
  <si>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</si>
  <si>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</si>
  <si>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</si>
  <si>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</si>
  <si>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</si>
  <si>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</si>
  <si>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</si>
  <si>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</si>
  <si>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</si>
  <si>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</si>
  <si>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</si>
  <si>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</si>
  <si>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</si>
  <si>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</si>
  <si>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</si>
  <si>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</si>
  <si>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</si>
  <si>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</si>
  <si>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</si>
  <si>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</si>
  <si>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</si>
  <si>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</si>
  <si>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</si>
  <si>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</si>
  <si>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</si>
  <si>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</si>
  <si>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</si>
  <si>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</si>
  <si>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</si>
  <si>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</si>
  <si>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</si>
  <si>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</si>
  <si>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</si>
  <si>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</si>
  <si>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</si>
  <si>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</si>
  <si>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</si>
  <si>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</si>
  <si>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</si>
  <si>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</si>
  <si>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</si>
  <si>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</si>
  <si>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</si>
  <si>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</si>
  <si>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</si>
  <si>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</si>
  <si>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</si>
  <si>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</si>
  <si>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</si>
  <si>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</si>
  <si>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</si>
  <si>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</si>
  <si>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</si>
  <si>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</si>
  <si>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</si>
  <si>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</si>
  <si>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</si>
  <si>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</si>
  <si>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</si>
  <si>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</si>
  <si>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</si>
  <si>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</si>
  <si>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</si>
  <si>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</si>
  <si>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</si>
  <si>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</si>
  <si>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</si>
  <si>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</si>
  <si>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</si>
  <si>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</si>
  <si>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</si>
  <si>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</si>
  <si>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</si>
  <si>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</si>
  <si>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</si>
  <si>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</si>
  <si>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</si>
  <si>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</si>
  <si>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</si>
  <si>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</si>
  <si>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</si>
  <si>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</si>
  <si>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</si>
  <si>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</si>
  <si>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</si>
  <si>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</si>
  <si>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</si>
  <si>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</si>
  <si>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</si>
  <si>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</si>
  <si>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</si>
  <si>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</si>
  <si>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</si>
  <si>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</si>
  <si>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</si>
  <si>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</si>
  <si>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</si>
  <si>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</si>
  <si>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</si>
  <si>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</si>
  <si>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</si>
  <si>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</si>
  <si>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</si>
  <si>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</si>
  <si>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</si>
  <si>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</si>
  <si>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</si>
  <si>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</si>
  <si>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</si>
  <si>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</si>
  <si>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</si>
  <si>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</si>
  <si>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</si>
  <si>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</si>
  <si>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</si>
  <si>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</si>
  <si>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</si>
  <si>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</si>
  <si>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</si>
  <si>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</si>
  <si>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</si>
  <si>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</si>
  <si>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</si>
  <si>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</si>
  <si>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</si>
  <si>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</si>
  <si>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</si>
  <si>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</si>
  <si>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</si>
  <si>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</si>
  <si>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</si>
  <si>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</si>
  <si>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</si>
  <si>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</si>
  <si>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</si>
  <si>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</si>
  <si>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</si>
  <si>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</si>
  <si>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</si>
  <si>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</si>
  <si>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</si>
  <si>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</si>
  <si>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</si>
  <si>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</si>
  <si>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</si>
  <si>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</si>
  <si>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</si>
  <si>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</si>
  <si>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</si>
  <si>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</si>
  <si>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</si>
  <si>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</si>
  <si>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</si>
  <si>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</si>
  <si>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</si>
  <si>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</si>
  <si>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</si>
  <si>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</si>
  <si>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</si>
  <si>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</si>
  <si>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</si>
  <si>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</si>
  <si>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</si>
  <si>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</si>
  <si>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</si>
  <si>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</si>
  <si>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</si>
  <si>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</si>
  <si>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</si>
  <si>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</si>
  <si>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</si>
  <si>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</si>
  <si>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</si>
  <si>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</si>
  <si>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</si>
  <si>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</si>
  <si>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</si>
  <si>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</si>
  <si>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</si>
  <si>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</si>
  <si>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</si>
  <si>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</si>
  <si>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</si>
  <si>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</si>
  <si>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</si>
  <si>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</si>
  <si>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</si>
  <si>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</si>
  <si>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</si>
  <si>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</si>
  <si>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</si>
  <si>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</si>
  <si>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</si>
  <si>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</si>
  <si>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</si>
  <si>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</si>
  <si>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</si>
  <si>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</si>
  <si>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</si>
  <si>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</si>
  <si>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</si>
  <si>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</si>
  <si>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</si>
  <si>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</si>
  <si>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</si>
  <si>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</si>
  <si>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</si>
  <si>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</si>
  <si>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</si>
  <si>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</si>
  <si>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</si>
  <si>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</si>
  <si>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</si>
  <si>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</si>
  <si>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</si>
  <si>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</si>
  <si>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</si>
  <si>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</si>
  <si>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</si>
  <si>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</si>
  <si>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</si>
  <si>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</si>
  <si>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</si>
  <si>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</si>
  <si>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</si>
  <si>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</si>
  <si>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</si>
  <si>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</si>
  <si>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</si>
  <si>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</si>
  <si>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</si>
  <si>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</si>
  <si>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</si>
  <si>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</si>
  <si>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</si>
  <si>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</si>
  <si>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</si>
  <si>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</si>
  <si>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</si>
  <si>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</si>
  <si>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</si>
  <si>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</si>
  <si>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</si>
  <si>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</si>
  <si>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</si>
  <si>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</si>
  <si>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</si>
  <si>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</si>
  <si>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</si>
  <si>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</si>
  <si>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</si>
  <si>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</si>
  <si>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</si>
  <si>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</si>
  <si>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</si>
  <si>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</si>
  <si>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</si>
  <si>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</si>
  <si>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</si>
  <si>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</si>
  <si>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</si>
  <si>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</si>
  <si>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</si>
  <si>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</si>
  <si>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</si>
  <si>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</si>
  <si>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</si>
  <si>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</si>
  <si>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</si>
  <si>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</si>
  <si>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</si>
  <si>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</si>
  <si>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</si>
  <si>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</si>
  <si>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</si>
  <si>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</si>
  <si>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</si>
  <si>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</si>
  <si>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</si>
  <si>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</si>
  <si>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</si>
  <si>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</si>
  <si>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</si>
  <si>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</si>
  <si>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</si>
  <si>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</si>
  <si>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</si>
  <si>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</si>
  <si>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</si>
  <si>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</si>
  <si>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</si>
  <si>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</si>
  <si>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</si>
  <si>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</si>
  <si>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</si>
  <si>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</si>
  <si>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</si>
  <si>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</si>
  <si>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</si>
  <si>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</si>
  <si>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</si>
  <si>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</si>
  <si>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</si>
  <si>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</si>
  <si>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</si>
  <si>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</si>
  <si>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</si>
  <si>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</si>
  <si>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</si>
  <si>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</si>
  <si>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</si>
  <si>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</si>
  <si>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</si>
  <si>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</si>
  <si>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</si>
  <si>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</si>
  <si>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</si>
  <si>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</si>
  <si>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</si>
  <si>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</si>
  <si>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</si>
  <si>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</si>
  <si>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</si>
  <si>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</si>
  <si>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</si>
  <si>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</si>
  <si>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</si>
  <si>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</si>
  <si>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</si>
  <si>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</si>
  <si>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</si>
  <si>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</si>
  <si>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</si>
  <si>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</si>
  <si>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</si>
  <si>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</si>
  <si>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</si>
  <si>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</si>
  <si>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</si>
  <si>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</si>
  <si>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</si>
  <si>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</si>
  <si>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</si>
  <si>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</si>
  <si>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</si>
  <si>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</si>
  <si>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</si>
  <si>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</si>
  <si>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</si>
  <si>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</si>
  <si>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</si>
  <si>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</si>
  <si>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</si>
  <si>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</si>
  <si>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</si>
  <si>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</si>
  <si>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</si>
  <si>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</si>
  <si>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</si>
  <si>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</si>
  <si>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</si>
  <si>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</si>
  <si>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</si>
  <si>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</si>
  <si>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</si>
  <si>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</si>
  <si>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</si>
  <si>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</si>
  <si>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</si>
  <si>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</si>
  <si>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</si>
  <si>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</si>
  <si>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</si>
  <si>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</si>
  <si>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</si>
  <si>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</si>
  <si>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</si>
  <si>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</si>
  <si>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</si>
  <si>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</si>
  <si>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</si>
  <si>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</si>
  <si>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</si>
  <si>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</si>
  <si>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</si>
  <si>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</si>
  <si>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</si>
  <si>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</si>
  <si>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</si>
  <si>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</si>
  <si>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</si>
  <si>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</si>
  <si>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</si>
  <si>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</si>
  <si>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</si>
  <si>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</si>
  <si>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</si>
  <si>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</si>
  <si>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</si>
  <si>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</si>
  <si>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</si>
  <si>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</si>
  <si>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</si>
  <si>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</si>
  <si>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</si>
  <si>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</si>
  <si>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</si>
  <si>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</si>
  <si>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</si>
  <si>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</si>
  <si>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</si>
  <si>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</si>
  <si>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</si>
  <si>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</si>
  <si>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</si>
  <si>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</si>
  <si>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</si>
  <si>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</si>
  <si>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</si>
  <si>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</si>
  <si>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</si>
  <si>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</si>
  <si>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</si>
  <si>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</si>
  <si>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</si>
  <si>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</si>
  <si>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</si>
  <si>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</si>
  <si>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</si>
  <si>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</si>
  <si>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</si>
  <si>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</si>
  <si>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</si>
  <si>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</si>
  <si>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</si>
  <si>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</si>
  <si>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</si>
  <si>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</si>
  <si>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</si>
  <si>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</si>
  <si>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</si>
  <si>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</si>
  <si>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</si>
  <si>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</si>
  <si>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</si>
  <si>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</si>
  <si>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</si>
  <si>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</si>
  <si>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</si>
  <si>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</si>
  <si>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</si>
  <si>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</si>
  <si>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</si>
  <si>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</si>
  <si>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</si>
  <si>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</si>
  <si>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</si>
  <si>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</si>
  <si>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</si>
  <si>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</si>
  <si>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</si>
  <si>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</si>
  <si>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</si>
  <si>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</si>
  <si>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</si>
  <si>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</si>
  <si>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</si>
  <si>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</si>
  <si>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</si>
  <si>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</si>
  <si>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</si>
  <si>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</si>
  <si>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</si>
  <si>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</si>
  <si>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</si>
  <si>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</si>
  <si>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</si>
  <si>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</si>
  <si>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</si>
  <si>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</si>
  <si>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</si>
  <si>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</si>
  <si>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</si>
  <si>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</si>
  <si>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</si>
  <si>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</si>
  <si>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</si>
  <si>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</si>
  <si>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</si>
  <si>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</si>
  <si>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</si>
  <si>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</si>
  <si>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</si>
  <si>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</si>
  <si>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</si>
  <si>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</si>
  <si>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</si>
  <si>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</si>
  <si>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</si>
  <si>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</si>
  <si>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</si>
  <si>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</si>
  <si>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</si>
  <si>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</si>
  <si>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</si>
  <si>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</si>
  <si>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</si>
  <si>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</si>
  <si>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</si>
  <si>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</si>
  <si>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</si>
  <si>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</si>
  <si>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</si>
  <si>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</si>
  <si>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</si>
  <si>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</si>
  <si>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</si>
  <si>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</si>
  <si>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</si>
  <si>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</si>
  <si>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</si>
  <si>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</si>
  <si>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</si>
  <si>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</si>
  <si>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</si>
  <si>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</si>
  <si>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</si>
  <si>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</si>
  <si>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</si>
  <si>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</si>
  <si>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</si>
  <si>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</si>
  <si>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</si>
  <si>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</si>
  <si>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</si>
  <si>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</si>
  <si>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</si>
  <si>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</si>
  <si>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</si>
  <si>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</si>
  <si>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</si>
  <si>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</si>
  <si>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</si>
  <si>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</si>
  <si>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</si>
  <si>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</si>
  <si>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</si>
  <si>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</si>
  <si>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</si>
  <si>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</si>
  <si>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</si>
  <si>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</si>
  <si>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</si>
  <si>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</si>
  <si>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</si>
  <si>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</si>
  <si>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</si>
  <si>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</si>
  <si>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</si>
  <si>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</si>
  <si>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</si>
  <si>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</si>
  <si>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</si>
  <si>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</si>
  <si>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</si>
  <si>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</si>
  <si>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</si>
  <si>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</si>
  <si>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</si>
  <si>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</si>
  <si>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</si>
  <si>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</si>
  <si>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</si>
  <si>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</si>
  <si>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</si>
  <si>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</si>
  <si>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</si>
  <si>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</si>
  <si>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</si>
  <si>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</si>
  <si>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</si>
  <si>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</si>
  <si>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</si>
  <si>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</si>
  <si>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</si>
  <si>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</si>
  <si>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</si>
  <si>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</si>
  <si>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</si>
  <si>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</si>
  <si>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</si>
  <si>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</si>
  <si>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</si>
  <si>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</si>
  <si>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</si>
  <si>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</si>
  <si>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</si>
  <si>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</si>
  <si>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</si>
  <si>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</si>
  <si>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</si>
  <si>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</si>
  <si>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</si>
  <si>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</si>
  <si>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</si>
  <si>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</si>
  <si>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</si>
  <si>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</si>
  <si>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</si>
  <si>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</si>
  <si>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</si>
  <si>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</si>
  <si>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</si>
  <si>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</si>
  <si>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</si>
  <si>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</si>
  <si>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</si>
  <si>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</si>
  <si>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</si>
  <si>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</si>
  <si>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</si>
  <si>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</si>
  <si>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</si>
  <si>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</si>
  <si>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</si>
  <si>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</si>
  <si>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</si>
  <si>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</si>
  <si>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</si>
  <si>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</si>
  <si>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</si>
  <si>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</si>
  <si>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</si>
  <si>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</si>
  <si>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</si>
  <si>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</si>
  <si>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</si>
  <si>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</si>
  <si>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</si>
  <si>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</si>
  <si>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</si>
  <si>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</si>
  <si>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</si>
  <si>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</si>
  <si>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</si>
  <si>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</si>
  <si>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</si>
  <si>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</si>
  <si>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</si>
  <si>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</si>
  <si>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</si>
  <si>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</si>
  <si>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</si>
  <si>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</si>
  <si>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</si>
  <si>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</si>
  <si>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</si>
  <si>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</si>
  <si>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</si>
  <si>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</si>
  <si>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</si>
  <si>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</si>
  <si>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</si>
  <si>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</si>
  <si>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</si>
  <si>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</si>
  <si>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</si>
  <si>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</si>
  <si>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</si>
  <si>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</si>
  <si>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</si>
  <si>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</si>
  <si>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</si>
  <si>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</si>
  <si>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</si>
  <si>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</si>
  <si>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</si>
  <si>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</si>
  <si>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</si>
  <si>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</si>
  <si>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</si>
  <si>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</si>
  <si>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</si>
  <si>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</si>
  <si>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</si>
  <si>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</si>
  <si>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</si>
  <si>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</si>
  <si>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</si>
  <si>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</si>
  <si>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</si>
  <si>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</si>
  <si>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</si>
  <si>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</si>
  <si>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</si>
  <si>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</si>
  <si>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</si>
  <si>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</si>
  <si>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</si>
  <si>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</si>
  <si>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</si>
  <si>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</si>
  <si>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</si>
  <si>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</si>
  <si>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</si>
  <si>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</si>
  <si>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</si>
  <si>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</si>
  <si>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</si>
  <si>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</si>
  <si>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</si>
  <si>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</si>
  <si>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</si>
  <si>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</si>
  <si>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</si>
  <si>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</si>
  <si>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</si>
  <si>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</si>
  <si>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</si>
  <si>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</si>
  <si>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</si>
  <si>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</si>
  <si>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</si>
  <si>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</si>
  <si>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</si>
  <si>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</si>
  <si>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</si>
  <si>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</si>
  <si>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</si>
  <si>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</si>
  <si>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</si>
  <si>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</si>
  <si>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</si>
  <si>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</si>
  <si>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</si>
  <si>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</si>
  <si>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</si>
  <si>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</si>
  <si>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</si>
  <si>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</si>
  <si>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</si>
  <si>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</si>
  <si>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</si>
  <si>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</si>
  <si>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</si>
  <si>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</si>
  <si>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</si>
  <si>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</si>
  <si>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</si>
  <si>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</si>
  <si>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</si>
  <si>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</si>
  <si>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</si>
  <si>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</si>
  <si>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</si>
  <si>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</si>
  <si>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</si>
  <si>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</si>
  <si>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</si>
  <si>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</si>
  <si>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</si>
  <si>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</si>
  <si>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</si>
  <si>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</si>
  <si>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</si>
  <si>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</si>
  <si>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</si>
  <si>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</si>
  <si>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</si>
  <si>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</si>
  <si>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</si>
  <si>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</si>
  <si>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</si>
  <si>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</si>
  <si>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</si>
  <si>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</si>
  <si>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</si>
  <si>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</si>
  <si>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</si>
  <si>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</si>
  <si>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</si>
  <si>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</si>
  <si>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</si>
  <si>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</si>
  <si>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</si>
  <si>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</si>
  <si>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</si>
  <si>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</si>
  <si>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</si>
  <si>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</si>
  <si>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</si>
  <si>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</si>
  <si>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</si>
  <si>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</si>
  <si>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</si>
  <si>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</si>
  <si>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</si>
  <si>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</si>
  <si>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</si>
  <si>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</si>
  <si>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</si>
  <si>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</si>
  <si>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</si>
  <si>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</si>
  <si>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</si>
  <si>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</si>
  <si>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</si>
  <si>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</si>
  <si>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</si>
  <si>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</si>
  <si>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</si>
  <si>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</si>
  <si>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</si>
  <si>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</si>
  <si>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</si>
  <si>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</si>
  <si>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</si>
  <si>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</si>
  <si>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</si>
  <si>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</si>
  <si>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</si>
  <si>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</si>
  <si>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</si>
  <si>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</si>
  <si>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</si>
  <si>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</si>
  <si>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</si>
  <si>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</si>
  <si>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</si>
  <si>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</si>
  <si>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</si>
  <si>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</si>
  <si>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</si>
  <si>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</si>
  <si>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</si>
  <si>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</si>
  <si>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</si>
  <si>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</si>
  <si>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</si>
  <si>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</si>
  <si>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</si>
  <si>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</si>
  <si>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</si>
  <si>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</si>
  <si>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</si>
  <si>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</si>
  <si>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</si>
  <si>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</si>
  <si>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</si>
  <si>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</si>
  <si>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</si>
  <si>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</si>
  <si>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</si>
  <si>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</si>
  <si>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</si>
  <si>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</si>
  <si>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</si>
  <si>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</si>
  <si>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</si>
  <si>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</si>
  <si>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</si>
  <si>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</si>
  <si>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</si>
  <si>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</si>
  <si>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</si>
  <si>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</si>
  <si>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</si>
  <si>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</si>
  <si>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</si>
  <si>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</si>
  <si>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</si>
  <si>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</si>
  <si>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</si>
  <si>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</si>
  <si>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</si>
  <si>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</si>
  <si>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</si>
  <si>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</si>
  <si>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</si>
  <si>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</si>
  <si>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</si>
  <si>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</si>
  <si>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</si>
  <si>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</si>
  <si>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</si>
  <si>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</si>
  <si>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</si>
  <si>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</si>
  <si>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</si>
  <si>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</si>
  <si>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</si>
  <si>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</si>
  <si>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</si>
  <si>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</si>
  <si>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</si>
  <si>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</si>
  <si>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</si>
  <si>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</si>
  <si>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</si>
  <si>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</si>
  <si>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</si>
  <si>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</si>
  <si>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</si>
  <si>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</si>
  <si>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</si>
  <si>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</si>
  <si>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</si>
  <si>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</si>
  <si>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</si>
  <si>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</si>
  <si>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</si>
  <si>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</si>
  <si>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</si>
  <si>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</si>
  <si>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</si>
  <si>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</si>
  <si>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</si>
  <si>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</si>
  <si>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</si>
  <si>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</si>
  <si>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</si>
  <si>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</si>
  <si>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</si>
  <si>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</si>
  <si>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</si>
  <si>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</si>
  <si>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</si>
  <si>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</si>
  <si>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</si>
  <si>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</si>
  <si>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</si>
  <si>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</si>
  <si>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</si>
  <si>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</si>
  <si>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</si>
  <si>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</si>
  <si>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</si>
  <si>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</si>
  <si>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</si>
  <si>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</si>
  <si>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</si>
  <si>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</si>
  <si>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</si>
  <si>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</si>
  <si>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</si>
  <si>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</si>
  <si>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</si>
  <si>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</si>
  <si>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</si>
  <si>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</si>
  <si>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</si>
  <si>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</si>
  <si>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</si>
  <si>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</si>
  <si>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</si>
  <si>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</si>
  <si>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</si>
  <si>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</si>
  <si>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</si>
  <si>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</si>
  <si>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</si>
  <si>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</si>
  <si>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</si>
  <si>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</si>
  <si>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</si>
  <si>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</si>
  <si>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</si>
  <si>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</si>
  <si>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</si>
  <si>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</si>
  <si>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</si>
  <si>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</si>
  <si>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</si>
  <si>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</si>
  <si>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</si>
  <si>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</si>
  <si>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</si>
  <si>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</si>
  <si>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</si>
  <si>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</si>
  <si>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</si>
  <si>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</si>
  <si>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</si>
  <si>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</si>
  <si>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</si>
  <si>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</si>
  <si>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</si>
  <si>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</si>
  <si>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</si>
  <si>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</si>
  <si>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</si>
  <si>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</si>
  <si>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</si>
  <si>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</si>
  <si>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</si>
  <si>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</si>
  <si>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</si>
  <si>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</si>
  <si>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</si>
  <si>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</si>
  <si>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</si>
  <si>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</si>
  <si>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</si>
  <si>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</si>
  <si>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</si>
  <si>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</si>
  <si>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</si>
  <si>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</si>
  <si>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</si>
  <si>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</si>
  <si>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</si>
  <si>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</si>
  <si>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</si>
  <si>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</si>
  <si>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</si>
  <si>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</si>
  <si>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</si>
  <si>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</si>
  <si>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</si>
  <si>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</si>
  <si>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</si>
  <si>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</si>
  <si>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</si>
  <si>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</si>
  <si>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</si>
  <si>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</si>
  <si>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</si>
  <si>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</si>
  <si>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</si>
  <si>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</si>
  <si>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</si>
  <si>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</si>
  <si>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</si>
  <si>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</si>
  <si>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</si>
  <si>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</si>
  <si>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</si>
  <si>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</si>
  <si>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</si>
  <si>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</si>
  <si>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</si>
  <si>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</si>
  <si>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</si>
  <si>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</si>
  <si>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</si>
  <si>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</si>
  <si>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</si>
  <si>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</si>
  <si>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</si>
  <si>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</si>
  <si>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</si>
  <si>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</si>
  <si>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</si>
  <si>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</si>
  <si>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</si>
  <si>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</si>
  <si>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</si>
  <si>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</si>
  <si>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</si>
  <si>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</si>
  <si>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</si>
  <si>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</si>
  <si>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</si>
  <si>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</si>
  <si>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</si>
  <si>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</si>
  <si>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</si>
  <si>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</si>
  <si>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</si>
  <si>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</si>
  <si>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</si>
  <si>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</si>
  <si>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</si>
  <si>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</si>
  <si>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</si>
  <si>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</si>
  <si>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</si>
  <si>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</si>
  <si>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</si>
  <si>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</si>
  <si>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</si>
  <si>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</si>
  <si>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</si>
  <si>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</si>
  <si>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</si>
  <si>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</si>
  <si>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</si>
  <si>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</si>
  <si>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</si>
  <si>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</si>
  <si>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</si>
  <si>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</si>
  <si>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</si>
  <si>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</si>
  <si>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</si>
  <si>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</si>
  <si>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</si>
  <si>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</si>
  <si>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</si>
  <si>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</si>
  <si>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</si>
  <si>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</si>
  <si>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</si>
  <si>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</si>
  <si>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</si>
  <si>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</si>
  <si>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</si>
  <si>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</si>
  <si>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</si>
  <si>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</si>
  <si>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</si>
  <si>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</si>
  <si>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</si>
  <si>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</si>
  <si>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</si>
  <si>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</si>
  <si>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</si>
  <si>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</si>
  <si>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</si>
  <si>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</si>
  <si>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</si>
  <si>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</si>
  <si>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</si>
  <si>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</si>
  <si>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</si>
  <si>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</si>
  <si>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</si>
  <si>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</si>
  <si>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</si>
  <si>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</si>
  <si>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</si>
  <si>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</si>
  <si>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</si>
  <si>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</si>
  <si>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</si>
  <si>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</si>
  <si>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</si>
  <si>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</si>
  <si>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</si>
  <si>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</si>
  <si>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</si>
  <si>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</si>
  <si>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</si>
  <si>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</si>
  <si>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</si>
  <si>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</si>
  <si>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</si>
  <si>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</si>
  <si>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</si>
  <si>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</si>
  <si>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</si>
  <si>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</si>
  <si>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</si>
  <si>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</si>
  <si>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</si>
  <si>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</si>
  <si>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</si>
  <si>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</si>
  <si>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</si>
  <si>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</si>
  <si>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</si>
  <si>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</si>
  <si>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</si>
  <si>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</si>
  <si>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</si>
  <si>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</si>
  <si>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</si>
  <si>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</si>
  <si>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</si>
  <si>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</si>
  <si>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</si>
  <si>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</si>
  <si>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</si>
  <si>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</si>
  <si>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</si>
  <si>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</si>
  <si>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</si>
  <si>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</si>
  <si>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</si>
  <si>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</si>
  <si>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</si>
  <si>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</si>
  <si>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</si>
  <si>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</si>
  <si>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</si>
  <si>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</si>
  <si>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</si>
  <si>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</si>
  <si>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</si>
  <si>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</si>
  <si>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</si>
  <si>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</si>
  <si>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</si>
  <si>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</si>
  <si>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</si>
  <si>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</si>
  <si>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</si>
  <si>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</si>
  <si>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</si>
  <si>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</si>
  <si>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</si>
  <si>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</si>
  <si>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</si>
  <si>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</si>
  <si>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</si>
  <si>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</si>
  <si>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</si>
  <si>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</si>
  <si>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</si>
  <si>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</si>
  <si>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</si>
  <si>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</si>
  <si>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</si>
  <si>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</si>
  <si>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</si>
  <si>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</si>
  <si>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</si>
  <si>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</si>
  <si>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</si>
  <si>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</si>
  <si>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</si>
  <si>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</si>
  <si>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</si>
  <si>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</si>
  <si>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</si>
  <si>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</si>
  <si>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</si>
  <si>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</si>
  <si>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</si>
  <si>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</si>
  <si>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</si>
  <si>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</si>
  <si>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</si>
  <si>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</si>
  <si>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</si>
  <si>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</si>
  <si>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</si>
  <si>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</si>
  <si>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</si>
  <si>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</si>
  <si>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</si>
  <si>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</si>
  <si>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</si>
  <si>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</si>
  <si>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</si>
  <si>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</si>
  <si>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</si>
  <si>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</si>
  <si>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</si>
  <si>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</si>
  <si>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</si>
  <si>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</si>
  <si>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</si>
  <si>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</si>
  <si>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</si>
  <si>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</si>
  <si>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</si>
  <si>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</si>
  <si>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</si>
  <si>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</si>
  <si>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</si>
  <si>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</si>
  <si>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</si>
  <si>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</si>
  <si>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</si>
  <si>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</si>
  <si>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</si>
  <si>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</si>
  <si>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</si>
  <si>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</si>
  <si>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</si>
  <si>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</si>
  <si>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</si>
  <si>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</si>
  <si>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</si>
  <si>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</si>
  <si>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</si>
  <si>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</si>
  <si>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</si>
  <si>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</si>
  <si>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</si>
  <si>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</si>
  <si>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</si>
  <si>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</si>
  <si>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</si>
  <si>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</si>
  <si>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</si>
  <si>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</si>
  <si>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</si>
  <si>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</si>
  <si>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</si>
  <si>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</si>
  <si>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</si>
  <si>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</si>
  <si>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</si>
  <si>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</si>
  <si>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</si>
  <si>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</si>
  <si>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</si>
  <si>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</si>
  <si>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</si>
  <si>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</si>
  <si>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</si>
  <si>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</si>
  <si>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</si>
  <si>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</si>
  <si>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</si>
  <si>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</si>
  <si>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</si>
  <si>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</si>
  <si>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</si>
  <si>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</si>
  <si>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</si>
  <si>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</si>
  <si>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</si>
  <si>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</si>
  <si>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</si>
  <si>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</si>
  <si>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</si>
  <si>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</si>
  <si>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</si>
  <si>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</si>
  <si>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</si>
  <si>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</si>
  <si>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</si>
  <si>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</si>
  <si>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</si>
  <si>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</si>
  <si>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</si>
  <si>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</si>
  <si>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</si>
  <si>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</si>
  <si>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</si>
  <si>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</si>
  <si>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</si>
  <si>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</si>
  <si>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</si>
  <si>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</si>
  <si>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</si>
  <si>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</si>
  <si>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</si>
  <si>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</si>
  <si>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</si>
  <si>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</si>
  <si>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</si>
  <si>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</si>
  <si>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</si>
  <si>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</si>
  <si>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</si>
  <si>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</si>
  <si>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</si>
  <si>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</si>
  <si>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</si>
  <si>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</si>
  <si>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</si>
  <si>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</si>
  <si>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</si>
  <si>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</si>
  <si>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</si>
  <si>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</si>
  <si>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</si>
  <si>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</si>
  <si>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</si>
  <si>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</si>
  <si>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</si>
  <si>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</si>
  <si>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</si>
  <si>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</si>
  <si>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</si>
  <si>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</si>
  <si>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</si>
  <si>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</si>
  <si>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</si>
  <si>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</si>
  <si>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</si>
  <si>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</si>
  <si>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</si>
  <si>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</si>
  <si>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</si>
  <si>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</si>
  <si>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</si>
  <si>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</si>
  <si>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</si>
  <si>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</si>
  <si>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</si>
  <si>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</si>
  <si>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</si>
  <si>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</si>
  <si>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</si>
  <si>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</si>
  <si>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</si>
  <si>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</si>
  <si>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</si>
  <si>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</si>
  <si>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</si>
  <si>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</si>
  <si>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</si>
  <si>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</si>
  <si>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</si>
  <si>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</si>
  <si>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</si>
  <si>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</si>
  <si>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</si>
  <si>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</si>
  <si>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</si>
  <si>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</si>
  <si>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</si>
  <si>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</si>
  <si>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</si>
  <si>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</si>
  <si>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</si>
  <si>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</si>
  <si>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</si>
  <si>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</si>
  <si>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</si>
  <si>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</si>
  <si>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</si>
  <si>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</si>
  <si>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</si>
  <si>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</si>
  <si>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</si>
  <si>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</si>
  <si>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</si>
  <si>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</si>
  <si>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</si>
  <si>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</si>
  <si>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</si>
  <si>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</si>
  <si>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</si>
  <si>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</si>
  <si>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</si>
  <si>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</si>
  <si>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</si>
  <si>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</si>
  <si>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</si>
  <si>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</si>
  <si>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</si>
  <si>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</si>
  <si>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</si>
  <si>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</si>
  <si>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</si>
  <si>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</si>
  <si>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</si>
  <si>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</si>
  <si>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</si>
  <si>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</si>
  <si>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</si>
  <si>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</si>
  <si>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</si>
  <si>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</si>
  <si>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</si>
  <si>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</si>
  <si>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</si>
  <si>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</si>
  <si>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</si>
  <si>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</si>
  <si>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</si>
  <si>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</si>
  <si>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</si>
  <si>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</si>
  <si>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</si>
  <si>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</si>
  <si>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</si>
  <si>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</si>
  <si>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</si>
  <si>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</si>
  <si>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</si>
  <si>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</si>
  <si>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</si>
  <si>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</si>
  <si>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</si>
  <si>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</si>
  <si>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</si>
  <si>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</si>
  <si>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</si>
  <si>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</si>
  <si>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</si>
  <si>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</si>
  <si>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</si>
  <si>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</si>
  <si>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</si>
  <si>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</si>
  <si>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</si>
  <si>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</si>
  <si>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</si>
  <si>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</si>
  <si>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</si>
  <si>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</si>
  <si>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</si>
  <si>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</si>
  <si>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</si>
  <si>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</si>
  <si>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</si>
  <si>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</si>
  <si>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</si>
  <si>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</si>
  <si>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</si>
  <si>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</si>
  <si>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</si>
  <si>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</si>
  <si>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</si>
  <si>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</si>
  <si>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</si>
  <si>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</si>
  <si>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</si>
  <si>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</si>
  <si>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</si>
  <si>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</si>
  <si>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</si>
  <si>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</si>
  <si>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</si>
  <si>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</si>
  <si>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</si>
  <si>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</si>
  <si>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</si>
  <si>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</si>
  <si>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</si>
  <si>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</si>
  <si>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</si>
  <si>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</si>
  <si>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</si>
  <si>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</si>
  <si>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</si>
  <si>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</si>
  <si>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</si>
  <si>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</si>
  <si>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</si>
  <si>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</si>
  <si>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</si>
  <si>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</si>
  <si>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</si>
  <si>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</si>
  <si>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</si>
  <si>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</si>
  <si>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</si>
  <si>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</si>
  <si>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</si>
  <si>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</si>
  <si>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</si>
  <si>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</si>
  <si>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</si>
  <si>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</si>
  <si>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</si>
  <si>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</si>
  <si>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</si>
  <si>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</si>
  <si>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</si>
  <si>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</si>
  <si>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</si>
  <si>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</si>
  <si>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</si>
  <si>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</si>
  <si>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</si>
  <si>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</si>
  <si>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</si>
  <si>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</si>
  <si>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</si>
  <si>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</si>
  <si>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</si>
  <si>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</si>
  <si>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</si>
  <si>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</si>
  <si>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</si>
  <si>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</si>
  <si>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</si>
  <si>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</si>
  <si>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</si>
  <si>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</si>
  <si>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</si>
  <si>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</si>
  <si>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</si>
  <si>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</si>
  <si>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</si>
  <si>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</si>
  <si>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</si>
  <si>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</si>
  <si>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</si>
  <si>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</si>
  <si>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</si>
  <si>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</si>
  <si>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</si>
  <si>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</si>
  <si>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</si>
  <si>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</si>
  <si>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</si>
  <si>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</si>
  <si>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</si>
  <si>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</si>
  <si>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</si>
  <si>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</si>
  <si>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</si>
  <si>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</si>
  <si>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</si>
  <si>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</si>
  <si>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</si>
  <si>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</si>
  <si>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</si>
  <si>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</si>
  <si>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</si>
  <si>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</si>
  <si>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</si>
  <si>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</si>
  <si>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</si>
  <si>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</si>
  <si>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</si>
  <si>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</si>
  <si>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</si>
  <si>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</si>
  <si>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</si>
  <si>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</si>
  <si>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</si>
  <si>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</si>
  <si>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</si>
  <si>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</si>
  <si>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</si>
  <si>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</si>
  <si>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</si>
  <si>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</si>
  <si>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</si>
  <si>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</si>
  <si>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</si>
  <si>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</si>
  <si>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</si>
  <si>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</si>
  <si>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</si>
  <si>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</si>
  <si>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</si>
  <si>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</si>
  <si>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</si>
  <si>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</si>
  <si>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</si>
  <si>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</si>
  <si>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</si>
  <si>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</si>
  <si>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</si>
  <si>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</si>
  <si>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</si>
  <si>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</si>
  <si>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</si>
  <si>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</si>
  <si>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</si>
  <si>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</si>
  <si>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</si>
  <si>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</si>
  <si>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</si>
  <si>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</si>
  <si>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</si>
  <si>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</si>
  <si>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</si>
  <si>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</si>
  <si>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</si>
  <si>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</si>
  <si>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</si>
  <si>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</si>
  <si>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</si>
  <si>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</si>
  <si>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</si>
  <si>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</si>
  <si>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</si>
  <si>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</si>
  <si>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</si>
  <si>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</si>
  <si>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</si>
  <si>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</si>
  <si>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</si>
  <si>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</si>
  <si>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</si>
  <si>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</si>
  <si>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</si>
  <si>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</si>
  <si>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</si>
  <si>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</si>
  <si>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</si>
  <si>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</si>
  <si>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</si>
  <si>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</si>
  <si>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</si>
  <si>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</si>
  <si>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</si>
  <si>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</si>
  <si>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</si>
  <si>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</si>
  <si>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</si>
  <si>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</si>
  <si>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</si>
  <si>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</si>
  <si>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</si>
  <si>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</si>
  <si>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</si>
  <si>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</si>
  <si>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</si>
  <si>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</si>
  <si>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</si>
  <si>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</si>
  <si>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</si>
  <si>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</si>
  <si>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</si>
  <si>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</si>
  <si>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</si>
  <si>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</si>
  <si>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</si>
  <si>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</si>
  <si>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</si>
  <si>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</si>
  <si>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</si>
  <si>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</si>
  <si>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</si>
  <si>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</si>
  <si>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</si>
  <si>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</si>
  <si>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</si>
  <si>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</si>
  <si>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</si>
  <si>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</si>
  <si>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</si>
  <si>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</si>
  <si>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</si>
  <si>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</si>
  <si>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</si>
  <si>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</si>
  <si>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</si>
  <si>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</si>
  <si>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</si>
  <si>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</si>
  <si>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</si>
  <si>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</si>
  <si>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</si>
  <si>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</si>
  <si>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</si>
  <si>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</si>
  <si>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</si>
  <si>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</si>
  <si>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</si>
  <si>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</si>
  <si>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</si>
  <si>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</si>
  <si>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</si>
  <si>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</si>
  <si>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</si>
  <si>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</si>
  <si>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</si>
  <si>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</si>
  <si>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</si>
  <si>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</si>
  <si>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</si>
  <si>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</si>
  <si>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</si>
  <si>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</si>
  <si>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</si>
  <si>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</si>
  <si>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</si>
  <si>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</si>
  <si>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</si>
  <si>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</si>
  <si>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</si>
  <si>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</si>
  <si>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</si>
  <si>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</si>
  <si>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</si>
  <si>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</si>
  <si>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</si>
  <si>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</si>
  <si>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</si>
  <si>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</si>
  <si>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</si>
  <si>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</si>
  <si>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</si>
  <si>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</si>
  <si>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</si>
  <si>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</si>
  <si>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</si>
  <si>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</si>
  <si>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</si>
  <si>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</si>
  <si>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</si>
  <si>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</si>
  <si>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</si>
  <si>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</si>
  <si>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</si>
  <si>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</si>
  <si>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</si>
  <si>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</si>
  <si>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</si>
  <si>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</si>
  <si>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</si>
  <si>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</si>
  <si>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</si>
  <si>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</si>
  <si>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</si>
  <si>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</si>
  <si>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</si>
  <si>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</si>
  <si>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</si>
  <si>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</si>
  <si>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</si>
  <si>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</si>
  <si>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</si>
  <si>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</si>
  <si>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</si>
  <si>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</si>
  <si>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</si>
  <si>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</si>
  <si>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</si>
  <si>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</si>
  <si>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</si>
  <si>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</si>
  <si>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</si>
  <si>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</si>
  <si>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</si>
  <si>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</si>
  <si>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</si>
  <si>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</si>
  <si>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</si>
  <si>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</si>
  <si>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</si>
  <si>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</si>
  <si>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</si>
  <si>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</si>
  <si>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</si>
  <si>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</si>
  <si>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</si>
  <si>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</si>
  <si>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</si>
  <si>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</si>
  <si>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</si>
  <si>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</si>
  <si>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</si>
  <si>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</si>
  <si>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</si>
  <si>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</si>
  <si>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</si>
  <si>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</si>
  <si>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</si>
  <si>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</si>
  <si>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</si>
  <si>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</si>
  <si>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</si>
  <si>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</si>
  <si>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</si>
  <si>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</si>
  <si>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</si>
  <si>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</si>
  <si>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</si>
  <si>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</si>
  <si>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</si>
  <si>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</si>
  <si>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</si>
  <si>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</si>
  <si>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</si>
  <si>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</si>
  <si>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</si>
  <si>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</si>
  <si>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</si>
  <si>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</si>
  <si>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</si>
  <si>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</si>
  <si>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</si>
  <si>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</si>
  <si>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</si>
  <si>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</si>
  <si>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</si>
  <si>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</si>
  <si>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</si>
  <si>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</si>
  <si>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</si>
  <si>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</si>
  <si>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</si>
  <si>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</si>
  <si>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</si>
  <si>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</si>
  <si>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</si>
  <si>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</si>
  <si>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</si>
  <si>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</si>
  <si>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</si>
  <si>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</si>
  <si>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</si>
  <si>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</si>
  <si>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</si>
  <si>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</si>
  <si>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</si>
  <si>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</si>
  <si>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</si>
  <si>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</si>
  <si>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</si>
  <si>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</si>
  <si>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</si>
  <si>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</si>
  <si>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</si>
  <si>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</si>
  <si>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</si>
  <si>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</si>
  <si>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</si>
  <si>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</si>
  <si>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</si>
  <si>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</si>
  <si>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</si>
  <si>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</si>
  <si>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</si>
  <si>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</si>
  <si>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</si>
  <si>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</si>
  <si>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</si>
  <si>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</si>
  <si>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</si>
  <si>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</si>
  <si>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</si>
  <si>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</si>
  <si>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</si>
  <si>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</si>
  <si>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</si>
  <si>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</si>
  <si>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</si>
  <si>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</si>
  <si>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</si>
  <si>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</si>
  <si>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</si>
  <si>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</si>
  <si>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</si>
  <si>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</si>
  <si>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</si>
  <si>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</si>
  <si>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</si>
  <si>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</si>
  <si>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</si>
  <si>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</si>
  <si>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</si>
  <si>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</si>
  <si>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</si>
  <si>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</si>
  <si>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</si>
  <si>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</si>
  <si>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</si>
  <si>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</si>
  <si>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</si>
  <si>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</si>
  <si>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</si>
  <si>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</si>
  <si>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</si>
  <si>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</si>
  <si>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</si>
  <si>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</si>
  <si>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</si>
  <si>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</si>
  <si>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</si>
  <si>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</si>
  <si>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</si>
  <si>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</si>
  <si>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</si>
  <si>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</si>
  <si>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</si>
  <si>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</si>
  <si>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</si>
  <si>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</si>
  <si>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</si>
  <si>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</si>
  <si>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</si>
  <si>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</si>
  <si>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</si>
  <si>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</si>
  <si>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</si>
  <si>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</si>
  <si>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</si>
  <si>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</si>
  <si>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</si>
  <si>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</si>
  <si>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</si>
  <si>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</si>
  <si>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</si>
  <si>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</si>
  <si>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</si>
  <si>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</si>
  <si>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</si>
  <si>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</si>
  <si>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</si>
  <si>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</si>
  <si>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</si>
  <si>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</si>
  <si>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</si>
  <si>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</si>
  <si>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</si>
  <si>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</si>
  <si>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</si>
  <si>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</si>
  <si>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</si>
  <si>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</si>
  <si>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</si>
  <si>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</si>
  <si>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</si>
  <si>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</si>
  <si>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</si>
  <si>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</si>
  <si>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</si>
  <si>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</si>
  <si>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</si>
  <si>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</si>
  <si>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</si>
  <si>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</si>
  <si>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</si>
  <si>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</si>
  <si>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</si>
  <si>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</si>
  <si>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</si>
  <si>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</si>
  <si>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</si>
  <si>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</si>
  <si>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</si>
  <si>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</si>
  <si>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</si>
  <si>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</si>
  <si>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</si>
  <si>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</si>
  <si>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</si>
  <si>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</si>
  <si>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</si>
  <si>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</si>
  <si>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</si>
  <si>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</si>
  <si>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</si>
  <si>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</si>
  <si>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</si>
  <si>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</si>
  <si>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</si>
  <si>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</si>
  <si>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</si>
  <si>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</si>
  <si>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</si>
  <si>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</si>
  <si>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</si>
  <si>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</si>
  <si>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</si>
  <si>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</si>
  <si>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</si>
  <si>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</si>
  <si>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</si>
  <si>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</si>
  <si>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</si>
  <si>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</si>
  <si>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</si>
  <si>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</si>
  <si>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</si>
  <si>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</si>
  <si>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</si>
  <si>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</si>
  <si>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</si>
  <si>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</si>
  <si>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</si>
  <si>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</si>
  <si>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</si>
  <si>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</si>
  <si>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</si>
  <si>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</si>
  <si>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</si>
  <si>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</si>
  <si>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</si>
  <si>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</si>
  <si>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</si>
  <si>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</si>
  <si>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</si>
  <si>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</si>
  <si>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</si>
  <si>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</si>
  <si>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</si>
  <si>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</si>
  <si>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</si>
  <si>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</si>
  <si>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</si>
  <si>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</si>
  <si>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</si>
  <si>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</si>
  <si>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</si>
  <si>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</si>
  <si>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</si>
  <si>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</si>
  <si>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</si>
  <si>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</si>
  <si>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</si>
  <si>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</si>
  <si>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</si>
  <si>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</si>
  <si>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</si>
  <si>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</si>
  <si>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</si>
  <si>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</si>
  <si>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</si>
  <si>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</si>
  <si>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</si>
  <si>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</si>
  <si>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</si>
  <si>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</si>
  <si>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</si>
  <si>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</si>
  <si>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</si>
  <si>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</si>
  <si>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</si>
  <si>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</si>
  <si>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</si>
  <si>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</si>
  <si>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</si>
  <si>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</si>
  <si>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</si>
  <si>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</si>
  <si>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</si>
  <si>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</si>
  <si>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</si>
  <si>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</si>
  <si>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</si>
  <si>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</si>
  <si>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</si>
  <si>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</si>
  <si>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</si>
  <si>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</si>
  <si>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</si>
  <si>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</si>
  <si>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</si>
  <si>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</si>
  <si>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</si>
  <si>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</si>
  <si>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</si>
  <si>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</si>
  <si>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</si>
  <si>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</si>
  <si>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</si>
  <si>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</si>
  <si>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</si>
  <si>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</si>
  <si>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</si>
  <si>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</si>
  <si>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</si>
  <si>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</si>
  <si>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</si>
  <si>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</si>
  <si>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</si>
  <si>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</si>
  <si>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</si>
  <si>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</si>
  <si>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</si>
  <si>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</si>
  <si>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</si>
  <si>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</si>
  <si>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</si>
  <si>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</si>
  <si>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</si>
  <si>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</si>
  <si>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</si>
  <si>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</si>
  <si>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</si>
  <si>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</si>
  <si>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</si>
  <si>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</si>
  <si>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</si>
  <si>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</si>
  <si>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</si>
  <si>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</si>
  <si>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</si>
  <si>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</si>
  <si>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</si>
  <si>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</si>
  <si>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</si>
  <si>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</si>
  <si>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</si>
  <si>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</si>
  <si>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</si>
  <si>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</si>
  <si>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</si>
  <si>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</si>
  <si>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</si>
  <si>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</si>
  <si>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</si>
  <si>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</si>
  <si>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</si>
  <si>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</si>
  <si>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</si>
  <si>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</si>
  <si>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</si>
  <si>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</si>
  <si>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</si>
  <si>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</si>
  <si>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</si>
  <si>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</si>
  <si>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</si>
  <si>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</si>
  <si>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</si>
  <si>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</si>
  <si>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</si>
  <si>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</si>
  <si>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</si>
  <si>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</si>
  <si>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</si>
  <si>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</si>
  <si>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</si>
  <si>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</si>
  <si>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</si>
  <si>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</si>
  <si>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</si>
  <si>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</si>
  <si>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</si>
  <si>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</si>
  <si>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</si>
  <si>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</si>
  <si>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</si>
  <si>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</si>
  <si>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</si>
  <si>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</si>
  <si>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</si>
  <si>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</si>
  <si>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</si>
  <si>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</si>
  <si>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</si>
  <si>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</si>
  <si>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</si>
  <si>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</si>
  <si>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</si>
  <si>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</si>
  <si>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</si>
  <si>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</si>
  <si>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</si>
  <si>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</si>
  <si>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</si>
  <si>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</si>
  <si>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</si>
  <si>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</si>
  <si>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</si>
  <si>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</si>
  <si>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</si>
  <si>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</si>
  <si>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</si>
  <si>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</si>
  <si>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</si>
  <si>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</si>
  <si>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</si>
  <si>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</si>
  <si>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</si>
  <si>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</si>
  <si>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</si>
  <si>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</si>
  <si>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</si>
  <si>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</si>
  <si>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</si>
  <si>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</si>
  <si>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</si>
  <si>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</si>
  <si>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</si>
  <si>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</si>
  <si>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</si>
  <si>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</si>
  <si>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</si>
  <si>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</si>
  <si>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</si>
  <si>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</si>
  <si>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</si>
  <si>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</si>
  <si>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</si>
  <si>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</si>
  <si>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</si>
  <si>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</si>
  <si>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</si>
  <si>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</si>
  <si>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</si>
  <si>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</si>
  <si>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</si>
  <si>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</si>
  <si>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</si>
  <si>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</si>
  <si>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</si>
  <si>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</si>
  <si>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</si>
  <si>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</si>
  <si>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</si>
  <si>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</si>
  <si>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</si>
  <si>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</si>
  <si>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</si>
  <si>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</si>
  <si>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</si>
  <si>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</si>
  <si>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</si>
  <si>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</si>
  <si>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</si>
  <si>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</si>
  <si>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</si>
  <si>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</si>
  <si>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</si>
  <si>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</si>
  <si>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</si>
  <si>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</si>
  <si>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</si>
  <si>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</si>
  <si>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</si>
  <si>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</si>
  <si>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</si>
  <si>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</si>
  <si>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</si>
  <si>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</si>
  <si>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</si>
  <si>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</si>
  <si>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</si>
  <si>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</si>
  <si>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</si>
  <si>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</si>
  <si>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</si>
  <si>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</si>
  <si>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</si>
  <si>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</si>
  <si>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</si>
  <si>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</si>
  <si>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</si>
  <si>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</si>
  <si>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</si>
  <si>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</si>
  <si>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</si>
  <si>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</si>
  <si>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</si>
  <si>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</si>
  <si>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</si>
  <si>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</si>
  <si>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</si>
  <si>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</si>
  <si>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</si>
  <si>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</si>
  <si>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</si>
  <si>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</si>
  <si>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</si>
  <si>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</si>
  <si>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</si>
  <si>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</si>
  <si>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</si>
  <si>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</si>
  <si>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</si>
  <si>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</si>
  <si>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</si>
  <si>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</si>
  <si>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</si>
  <si>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</si>
  <si>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</si>
  <si>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</si>
  <si>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</si>
  <si>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</si>
  <si>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</si>
  <si>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</si>
  <si>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</si>
  <si>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</si>
  <si>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</si>
  <si>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</si>
  <si>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</si>
  <si>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</si>
  <si>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</si>
  <si>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</si>
  <si>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</si>
  <si>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</si>
  <si>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</si>
  <si>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</si>
  <si>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</si>
  <si>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</si>
  <si>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</si>
  <si>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</si>
  <si>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</si>
  <si>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</si>
  <si>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</si>
  <si>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</si>
  <si>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</si>
  <si>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</si>
  <si>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</si>
  <si>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</si>
  <si>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</si>
  <si>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</si>
  <si>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</si>
  <si>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</si>
  <si>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</si>
  <si>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</si>
  <si>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</si>
  <si>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</si>
  <si>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</si>
  <si>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</si>
  <si>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</si>
  <si>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</si>
  <si>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</si>
  <si>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</si>
  <si>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</si>
  <si>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</si>
  <si>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</si>
  <si>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</si>
  <si>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</si>
  <si>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</si>
  <si>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</si>
  <si>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</si>
  <si>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</si>
  <si>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</si>
  <si>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</si>
  <si>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</si>
  <si>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</si>
  <si>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</si>
  <si>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</si>
  <si>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</si>
  <si>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</si>
  <si>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</si>
  <si>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</si>
  <si>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</si>
  <si>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</si>
  <si>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</si>
  <si>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</si>
  <si>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</si>
  <si>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</si>
  <si>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</si>
  <si>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</si>
  <si>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</si>
  <si>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</si>
  <si>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</si>
  <si>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</si>
  <si>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</si>
  <si>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</si>
  <si>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</si>
  <si>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</si>
  <si>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</si>
  <si>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</si>
  <si>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</si>
  <si>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</si>
  <si>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</si>
  <si>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</si>
  <si>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</si>
  <si>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</si>
  <si>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</si>
  <si>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</si>
  <si>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</si>
  <si>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</si>
  <si>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</si>
  <si>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</si>
  <si>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</si>
  <si>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</si>
  <si>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</si>
  <si>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</si>
  <si>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</si>
  <si>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</si>
  <si>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</si>
  <si>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</si>
  <si>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</si>
  <si>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</si>
  <si>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</si>
  <si>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</si>
  <si>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</si>
  <si>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</si>
  <si>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</si>
  <si>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</si>
  <si>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</si>
  <si>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</si>
  <si>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</si>
  <si>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</si>
  <si>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</si>
  <si>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</si>
  <si>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</si>
  <si>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</si>
  <si>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</si>
  <si>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</si>
  <si>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</si>
  <si>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</si>
  <si>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</si>
  <si>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</si>
  <si>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</si>
  <si>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</si>
  <si>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</si>
  <si>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</si>
  <si>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</si>
  <si>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</si>
  <si>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</si>
  <si>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</si>
  <si>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</si>
  <si>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</si>
  <si>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</si>
  <si>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</si>
  <si>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</si>
  <si>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</si>
  <si>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</si>
  <si>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</si>
  <si>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</si>
  <si>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</si>
  <si>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</si>
  <si>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</si>
  <si>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</si>
  <si>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</si>
  <si>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</si>
  <si>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</si>
  <si>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</si>
  <si>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</si>
  <si>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</si>
  <si>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</si>
  <si>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</si>
  <si>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</si>
  <si>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</si>
  <si>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</si>
  <si>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</si>
  <si>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</si>
  <si>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</si>
  <si>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</si>
  <si>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</si>
  <si>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</si>
  <si>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</si>
  <si>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</si>
  <si>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</si>
  <si>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</si>
  <si>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</si>
  <si>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</si>
  <si>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</si>
  <si>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</si>
  <si>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</si>
  <si>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</si>
  <si>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</si>
  <si>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</si>
  <si>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</si>
  <si>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</si>
  <si>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</si>
  <si>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</si>
  <si>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</si>
  <si>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</si>
  <si>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</si>
  <si>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</si>
  <si>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</si>
  <si>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</si>
  <si>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</si>
  <si>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</si>
  <si>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</si>
  <si>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</si>
  <si>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</si>
  <si>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</si>
  <si>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</si>
  <si>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</si>
  <si>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</si>
  <si>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</si>
  <si>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</si>
  <si>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</si>
  <si>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</si>
  <si>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</si>
  <si>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</si>
  <si>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</si>
  <si>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</si>
  <si>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</si>
  <si>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</si>
  <si>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</si>
  <si>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</si>
  <si>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</si>
  <si>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</si>
  <si>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</si>
  <si>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</si>
  <si>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</si>
  <si>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</si>
  <si>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</si>
  <si>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</si>
  <si>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</si>
  <si>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</si>
  <si>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</si>
  <si>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</si>
  <si>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</si>
  <si>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</si>
  <si>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</si>
  <si>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</si>
  <si>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</si>
  <si>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</si>
  <si>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</si>
  <si>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</si>
  <si>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</si>
  <si>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</si>
  <si>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</si>
  <si>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</si>
  <si>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</si>
  <si>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</si>
  <si>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</si>
  <si>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</si>
  <si>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</si>
  <si>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</si>
  <si>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</si>
  <si>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</si>
  <si>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</si>
  <si>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</si>
  <si>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</si>
  <si>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</si>
  <si>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</si>
  <si>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</si>
  <si>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</si>
  <si>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</si>
  <si>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</si>
  <si>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</si>
  <si>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</si>
  <si>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</si>
  <si>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</si>
  <si>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</si>
  <si>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</si>
  <si>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</si>
  <si>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</si>
  <si>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</si>
  <si>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</si>
  <si>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</si>
  <si>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</si>
  <si>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</si>
  <si>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</si>
  <si>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</si>
  <si>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</si>
  <si>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</si>
  <si>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</si>
  <si>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</si>
  <si>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</si>
  <si>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</si>
  <si>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</si>
  <si>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</si>
  <si>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</si>
  <si>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</si>
  <si>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</si>
  <si>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</si>
  <si>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</si>
  <si>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</si>
  <si>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</si>
  <si>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</si>
  <si>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</si>
  <si>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</si>
  <si>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</si>
  <si>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</si>
  <si>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</si>
  <si>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</si>
  <si>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</si>
  <si>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</si>
  <si>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</si>
  <si>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</si>
  <si>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</si>
  <si>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</si>
  <si>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</si>
  <si>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</si>
  <si>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</si>
  <si>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</si>
  <si>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</si>
  <si>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</si>
  <si>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</si>
  <si>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</si>
  <si>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</si>
  <si>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</si>
  <si>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</si>
  <si>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</si>
  <si>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</si>
  <si>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</si>
  <si>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</si>
  <si>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</si>
  <si>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</si>
  <si>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</si>
  <si>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</si>
  <si>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</si>
  <si>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</si>
  <si>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</si>
  <si>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</si>
  <si>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</si>
  <si>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</si>
  <si>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</si>
  <si>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</si>
  <si>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</si>
  <si>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</si>
  <si>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</si>
  <si>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</si>
  <si>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</si>
  <si>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</si>
  <si>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</si>
  <si>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</si>
  <si>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</si>
  <si>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</si>
  <si>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</si>
  <si>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</si>
  <si>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</si>
  <si>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</si>
  <si>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</si>
  <si>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</si>
  <si>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</si>
  <si>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</si>
  <si>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</si>
  <si>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</si>
  <si>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</si>
  <si>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</si>
  <si>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</si>
  <si>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</si>
  <si>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</si>
  <si>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</si>
  <si>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</si>
  <si>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</si>
  <si>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</si>
  <si>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</si>
  <si>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</si>
  <si>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</si>
  <si>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</si>
  <si>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</si>
  <si>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</si>
  <si>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</si>
  <si>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</si>
  <si>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</si>
  <si>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</si>
  <si>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</si>
  <si>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</si>
  <si>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</si>
  <si>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</si>
  <si>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</si>
  <si>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</si>
  <si>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</si>
  <si>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</si>
  <si>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</si>
  <si>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</si>
  <si>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</si>
  <si>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</si>
  <si>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</si>
  <si>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</si>
  <si>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</si>
  <si>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</si>
  <si>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</si>
  <si>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</si>
  <si>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</si>
  <si>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</si>
  <si>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</si>
  <si>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</si>
  <si>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</si>
  <si>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</si>
  <si>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</si>
  <si>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</si>
  <si>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</si>
  <si>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</si>
  <si>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</si>
  <si>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</si>
  <si>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</si>
  <si>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</si>
  <si>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</si>
  <si>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</si>
  <si>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</si>
  <si>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</si>
  <si>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</si>
  <si>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</si>
  <si>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</si>
  <si>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</si>
  <si>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</si>
  <si>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</si>
  <si>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</si>
  <si>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</si>
  <si>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</si>
  <si>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</si>
  <si>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</si>
  <si>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</si>
  <si>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</si>
  <si>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</si>
  <si>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</si>
  <si>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</si>
  <si>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</si>
  <si>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</si>
  <si>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</si>
  <si>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</si>
  <si>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</si>
  <si>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</si>
  <si>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</si>
  <si>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</si>
  <si>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</si>
  <si>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</si>
  <si>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</si>
  <si>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</si>
  <si>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</si>
  <si>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</si>
  <si>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</si>
  <si>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</si>
  <si>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</si>
  <si>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</si>
  <si>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</si>
  <si>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</si>
  <si>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</si>
  <si>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</si>
  <si>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</si>
  <si>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</si>
  <si>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</si>
  <si>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</si>
  <si>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</si>
  <si>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</si>
  <si>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</si>
  <si>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</si>
  <si>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</si>
  <si>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</si>
  <si>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</si>
  <si>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</si>
  <si>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</si>
  <si>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</si>
  <si>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</si>
  <si>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</si>
  <si>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</si>
  <si>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</si>
  <si>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</si>
  <si>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</si>
  <si>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</si>
  <si>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</si>
  <si>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</si>
  <si>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</si>
  <si>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</si>
  <si>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</si>
  <si>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</si>
  <si>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</si>
  <si>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</si>
  <si>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</si>
  <si>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</si>
  <si>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</si>
  <si>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</si>
  <si>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</si>
  <si>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</si>
  <si>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</si>
  <si>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</si>
  <si>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</si>
  <si>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</si>
  <si>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</si>
  <si>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</si>
  <si>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</si>
  <si>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</si>
  <si>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</si>
  <si>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</si>
  <si>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</si>
  <si>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</si>
  <si>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</si>
  <si>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</si>
  <si>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</si>
  <si>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</si>
  <si>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</si>
  <si>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</si>
  <si>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</si>
  <si>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</si>
  <si>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</si>
  <si>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</si>
  <si>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</si>
  <si>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</si>
  <si>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</si>
  <si>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</si>
  <si>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</si>
  <si>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</si>
  <si>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</si>
  <si>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</si>
  <si>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</si>
  <si>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</si>
  <si>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</si>
  <si>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</si>
  <si>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</si>
  <si>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</si>
  <si>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</si>
  <si>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</si>
  <si>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</si>
  <si>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</si>
  <si>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</si>
  <si>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</si>
  <si>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</si>
  <si>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</si>
  <si>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</si>
  <si>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</si>
  <si>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</si>
  <si>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</si>
  <si>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</si>
  <si>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</si>
  <si>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</si>
  <si>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</si>
  <si>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</si>
  <si>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</si>
  <si>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</si>
  <si>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</si>
  <si>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</si>
  <si>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</si>
  <si>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</si>
  <si>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</si>
  <si>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</si>
  <si>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</si>
  <si>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</si>
  <si>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</si>
  <si>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</si>
  <si>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</si>
  <si>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</si>
  <si>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</si>
  <si>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</si>
  <si>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</si>
  <si>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</si>
  <si>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</si>
  <si>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</si>
  <si>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</si>
  <si>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</si>
  <si>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</si>
  <si>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</si>
  <si>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</si>
  <si>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</si>
  <si>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</si>
  <si>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</si>
  <si>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</si>
  <si>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</si>
  <si>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</si>
  <si>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</si>
  <si>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</si>
  <si>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</si>
  <si>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</si>
  <si>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</si>
  <si>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</si>
  <si>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</si>
  <si>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</si>
  <si>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</si>
  <si>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</si>
  <si>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</si>
  <si>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</si>
  <si>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</si>
  <si>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</si>
  <si>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</si>
  <si>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</si>
  <si>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</si>
  <si>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</si>
  <si>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</si>
  <si>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</si>
  <si>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</si>
  <si>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</si>
  <si>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</si>
  <si>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</si>
  <si>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</si>
  <si>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</si>
  <si>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</si>
  <si>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</si>
  <si>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</si>
  <si>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</si>
  <si>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</si>
  <si>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</si>
  <si>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</si>
  <si>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</si>
  <si>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</si>
  <si>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</si>
  <si>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</si>
  <si>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</si>
  <si>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</si>
  <si>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</si>
  <si>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</si>
  <si>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</si>
  <si>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</si>
  <si>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</si>
  <si>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</si>
  <si>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</si>
  <si>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</si>
  <si>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</si>
  <si>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</si>
  <si>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</si>
  <si>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</si>
  <si>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</si>
  <si>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</si>
  <si>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</si>
  <si>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</si>
  <si>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</si>
  <si>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</si>
  <si>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</si>
  <si>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</si>
  <si>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</si>
  <si>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</si>
  <si>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</si>
  <si>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</si>
  <si>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</si>
  <si>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</si>
  <si>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</si>
  <si>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</si>
  <si>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</si>
  <si>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</si>
  <si>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</si>
  <si>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</si>
  <si>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</si>
  <si>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</si>
  <si>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</si>
  <si>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</si>
  <si>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</si>
  <si>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</si>
  <si>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</si>
  <si>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</si>
  <si>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</si>
  <si>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</si>
  <si>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</si>
  <si>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</si>
  <si>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</si>
  <si>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</si>
  <si>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</si>
  <si>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</si>
  <si>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</si>
  <si>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</si>
  <si>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</si>
  <si>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</si>
  <si>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</si>
  <si>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</si>
  <si>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</si>
  <si>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</si>
  <si>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</si>
  <si>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</si>
  <si>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</si>
  <si>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</si>
  <si>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</si>
  <si>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</si>
  <si>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</si>
  <si>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</si>
  <si>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</si>
  <si>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</si>
  <si>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</si>
  <si>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</si>
  <si>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</si>
  <si>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</si>
  <si>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</si>
  <si>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</si>
  <si>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</si>
  <si>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</si>
  <si>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</si>
  <si>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</si>
  <si>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</si>
  <si>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</si>
  <si>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</si>
  <si>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</si>
  <si>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</si>
  <si>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</si>
  <si>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</si>
  <si>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</si>
  <si>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</si>
  <si>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</si>
  <si>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</si>
  <si>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</si>
  <si>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</si>
  <si>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</si>
  <si>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</si>
  <si>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</si>
  <si>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</si>
  <si>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</si>
  <si>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</si>
  <si>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</si>
  <si>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</si>
  <si>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</si>
  <si>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</si>
  <si>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</si>
  <si>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</si>
  <si>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</si>
  <si>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</si>
  <si>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</si>
  <si>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</si>
  <si>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</si>
  <si>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</si>
  <si>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</si>
  <si>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</si>
  <si>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</si>
  <si>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</si>
  <si>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</si>
  <si>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</si>
  <si>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</si>
  <si>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</si>
  <si>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</si>
  <si>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</si>
  <si>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</si>
  <si>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</si>
  <si>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</si>
  <si>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</si>
  <si>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</si>
  <si>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</si>
  <si>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</si>
  <si>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</si>
  <si>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</si>
  <si>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</si>
  <si>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</si>
  <si>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</si>
  <si>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</si>
  <si>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</si>
  <si>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</si>
  <si>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</si>
  <si>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</si>
  <si>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</si>
  <si>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</si>
  <si>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</si>
  <si>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</si>
  <si>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</si>
  <si>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</si>
  <si>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</si>
  <si>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</si>
  <si>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</si>
  <si>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</si>
  <si>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</si>
  <si>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</si>
  <si>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</si>
  <si>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</si>
  <si>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</si>
  <si>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</si>
  <si>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</si>
  <si>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</si>
  <si>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</si>
  <si>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</si>
  <si>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</si>
  <si>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</si>
  <si>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</si>
  <si>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</si>
  <si>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</si>
  <si>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</si>
  <si>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</si>
  <si>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</si>
  <si>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</si>
  <si>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</si>
  <si>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</si>
  <si>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</si>
  <si>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</si>
  <si>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</si>
  <si>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</si>
  <si>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</si>
  <si>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</si>
  <si>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</si>
  <si>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</si>
  <si>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</si>
  <si>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</si>
  <si>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</si>
  <si>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</si>
  <si>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</si>
  <si>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</si>
  <si>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</si>
  <si>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</si>
  <si>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</si>
  <si>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</si>
  <si>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</si>
  <si>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</si>
  <si>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</si>
  <si>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</si>
  <si>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</si>
  <si>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</si>
  <si>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</si>
  <si>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</si>
  <si>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</si>
  <si>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</si>
  <si>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</si>
  <si>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</si>
  <si>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</si>
  <si>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</si>
  <si>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</si>
  <si>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</si>
  <si>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</si>
  <si>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</si>
  <si>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</si>
  <si>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</si>
  <si>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</si>
  <si>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</si>
  <si>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</si>
  <si>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</si>
  <si>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</si>
  <si>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</si>
  <si>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</si>
  <si>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</si>
  <si>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</si>
  <si>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</si>
  <si>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</si>
  <si>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</si>
  <si>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</si>
  <si>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</si>
  <si>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</si>
  <si>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</si>
  <si>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</si>
  <si>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</si>
  <si>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</si>
  <si>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</si>
  <si>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</si>
  <si>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</si>
  <si>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</si>
  <si>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</si>
  <si>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</si>
  <si>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</si>
  <si>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</si>
  <si>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</si>
  <si>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</si>
  <si>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</si>
  <si>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</si>
  <si>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</si>
  <si>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</si>
  <si>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</si>
  <si>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</si>
  <si>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</si>
  <si>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</si>
  <si>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</si>
  <si>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</si>
  <si>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</si>
  <si>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</si>
  <si>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</si>
  <si>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</si>
  <si>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</si>
  <si>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</si>
  <si>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</si>
  <si>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</si>
  <si>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</si>
  <si>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</si>
  <si>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</si>
  <si>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</si>
  <si>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</si>
  <si>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</si>
  <si>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</si>
  <si>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</si>
  <si>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</si>
  <si>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</si>
  <si>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</si>
  <si>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</si>
  <si>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</si>
  <si>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</si>
  <si>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</si>
  <si>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</si>
  <si>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</si>
  <si>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</si>
  <si>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</si>
  <si>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</si>
  <si>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</si>
  <si>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</si>
  <si>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</si>
  <si>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</si>
  <si>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</si>
  <si>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</si>
  <si>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</si>
  <si>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</si>
  <si>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</si>
  <si>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</si>
  <si>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</si>
  <si>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</si>
  <si>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</si>
  <si>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</si>
  <si>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</si>
  <si>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</si>
  <si>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</si>
  <si>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</si>
  <si>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</si>
  <si>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</si>
  <si>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</si>
  <si>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</si>
  <si>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</si>
  <si>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</si>
  <si>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</si>
  <si>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</si>
  <si>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</si>
  <si>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</si>
  <si>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</si>
  <si>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</si>
  <si>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</si>
  <si>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</si>
  <si>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</si>
  <si>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</si>
  <si>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</si>
  <si>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</si>
  <si>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</si>
  <si>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</si>
  <si>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</si>
  <si>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</si>
  <si>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</si>
  <si>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</si>
  <si>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</si>
  <si>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</si>
  <si>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</si>
  <si>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</si>
  <si>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</si>
  <si>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</si>
  <si>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</si>
  <si>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</si>
  <si>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</si>
  <si>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</si>
  <si>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</si>
  <si>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</si>
  <si>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</si>
  <si>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</si>
  <si>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</si>
  <si>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</si>
  <si>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</si>
  <si>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</si>
  <si>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</si>
  <si>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</si>
  <si>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</si>
  <si>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</si>
  <si>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</si>
  <si>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</si>
  <si>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</si>
  <si>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</si>
  <si>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</si>
  <si>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</si>
  <si>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</si>
  <si>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</si>
  <si>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</si>
  <si>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</si>
  <si>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</si>
  <si>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</si>
  <si>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</si>
  <si>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</si>
  <si>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</si>
  <si>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</si>
  <si>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</si>
  <si>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</si>
  <si>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</si>
  <si>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</si>
  <si>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</si>
  <si>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</si>
  <si>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</si>
  <si>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</si>
  <si>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</si>
  <si>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</si>
  <si>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</si>
  <si>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</si>
  <si>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</si>
  <si>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</si>
  <si>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</si>
  <si>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</si>
  <si>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</si>
  <si>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</si>
  <si>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</si>
  <si>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</si>
  <si>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</si>
  <si>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</si>
  <si>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</si>
  <si>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</si>
  <si>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</si>
  <si>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</si>
  <si>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</si>
  <si>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</si>
  <si>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</si>
  <si>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</si>
  <si>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</si>
  <si>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</si>
  <si>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</si>
  <si>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</si>
  <si>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</si>
  <si>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</si>
  <si>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</si>
  <si>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</si>
  <si>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</si>
  <si>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</si>
  <si>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</si>
  <si>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</si>
  <si>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</si>
  <si>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</si>
  <si>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</si>
  <si>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</si>
  <si>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</si>
  <si>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</si>
  <si>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</si>
  <si>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</si>
  <si>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</si>
  <si>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</si>
  <si>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</si>
  <si>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</si>
  <si>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</si>
  <si>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</si>
  <si>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</si>
  <si>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</si>
  <si>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</si>
  <si>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</si>
  <si>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</si>
  <si>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</si>
  <si>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</si>
  <si>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</si>
  <si>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</si>
  <si>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</si>
  <si>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</si>
  <si>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</si>
  <si>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</si>
  <si>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</si>
  <si>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</si>
  <si>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</si>
  <si>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</si>
  <si>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</si>
  <si>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</si>
  <si>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</si>
  <si>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</si>
  <si>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</si>
  <si>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</si>
  <si>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</si>
  <si>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</si>
  <si>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</si>
  <si>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</si>
  <si>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</si>
  <si>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</si>
  <si>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</si>
  <si>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</si>
  <si>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</si>
  <si>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</si>
  <si>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</si>
  <si>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</si>
  <si>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</si>
  <si>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</si>
  <si>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</si>
  <si>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</si>
  <si>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</si>
  <si>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</si>
  <si>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</si>
  <si>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</si>
  <si>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</si>
  <si>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</si>
  <si>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</si>
  <si>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</si>
  <si>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</si>
  <si>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</si>
  <si>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</si>
  <si>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</si>
  <si>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</si>
  <si>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</si>
  <si>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</si>
  <si>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</si>
  <si>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</si>
  <si>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</si>
  <si>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</si>
  <si>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</si>
  <si>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</si>
  <si>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</si>
  <si>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</si>
  <si>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</si>
  <si>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</si>
  <si>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</si>
  <si>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</si>
  <si>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</si>
  <si>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</si>
  <si>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</si>
  <si>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</si>
  <si>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</si>
  <si>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</si>
  <si>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</si>
  <si>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</si>
  <si>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</si>
  <si>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</si>
  <si>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</si>
  <si>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</si>
  <si>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</si>
  <si>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</si>
  <si>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</si>
  <si>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</si>
  <si>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</si>
  <si>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</si>
  <si>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</si>
  <si>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</si>
  <si>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</si>
  <si>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</si>
  <si>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</si>
  <si>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</si>
  <si>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</si>
  <si>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</si>
  <si>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</si>
  <si>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</si>
  <si>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</si>
  <si>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</si>
  <si>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</si>
  <si>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</si>
  <si>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</si>
  <si>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</si>
  <si>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</si>
  <si>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</si>
  <si>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</si>
  <si>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</si>
  <si>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</si>
  <si>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</si>
  <si>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</si>
  <si>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</si>
  <si>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</si>
  <si>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</si>
  <si>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</si>
  <si>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</si>
  <si>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</si>
  <si>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</si>
  <si>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</si>
  <si>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</si>
  <si>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</si>
  <si>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</si>
  <si>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</si>
  <si>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</si>
  <si>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</si>
  <si>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</si>
  <si>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</si>
  <si>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</si>
  <si>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</si>
  <si>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</si>
  <si>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</si>
  <si>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</si>
  <si>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</si>
  <si>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</si>
  <si>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</si>
  <si>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</si>
  <si>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</si>
  <si>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</si>
  <si>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</si>
  <si>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</si>
  <si>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</si>
  <si>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</si>
  <si>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</si>
  <si>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</si>
  <si>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</si>
  <si>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</si>
  <si>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</si>
  <si>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</si>
  <si>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</si>
  <si>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</si>
  <si>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</si>
  <si>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</si>
  <si>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</si>
  <si>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</si>
  <si>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</si>
  <si>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</si>
  <si>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</si>
  <si>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</si>
  <si>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</si>
  <si>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</si>
  <si>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</si>
  <si>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</si>
  <si>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</si>
  <si>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</si>
  <si>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</si>
  <si>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</si>
  <si>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</si>
  <si>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</si>
  <si>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</si>
  <si>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</si>
  <si>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</si>
  <si>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</si>
  <si>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</si>
  <si>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</si>
  <si>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</si>
  <si>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</si>
  <si>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</si>
  <si>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</si>
  <si>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</si>
  <si>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</si>
  <si>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</si>
  <si>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</si>
  <si>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</si>
  <si>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</si>
  <si>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</si>
  <si>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</si>
  <si>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</si>
  <si>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</si>
  <si>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</si>
  <si>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</si>
  <si>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</si>
  <si>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</si>
  <si>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</si>
  <si>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</si>
  <si>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</si>
  <si>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</si>
  <si>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</si>
  <si>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</si>
  <si>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</si>
  <si>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</si>
  <si>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</si>
  <si>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</si>
  <si>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</si>
  <si>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</si>
  <si>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</si>
  <si>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</si>
  <si>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</si>
  <si>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</si>
  <si>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</si>
  <si>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</si>
  <si>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</si>
  <si>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</si>
  <si>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</si>
  <si>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</si>
  <si>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</si>
  <si>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</si>
  <si>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</si>
  <si>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</si>
  <si>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</si>
  <si>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</si>
  <si>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</si>
  <si>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</si>
  <si>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</si>
  <si>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</si>
  <si>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</si>
  <si>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</si>
  <si>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</si>
  <si>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</si>
  <si>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</si>
  <si>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</si>
  <si>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</si>
  <si>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</si>
  <si>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</si>
  <si>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</si>
  <si>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</si>
  <si>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</si>
  <si>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</si>
  <si>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</si>
  <si>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</si>
  <si>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</si>
  <si>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</si>
  <si>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</si>
  <si>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</si>
  <si>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</si>
  <si>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</si>
  <si>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</si>
  <si>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</si>
  <si>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</si>
  <si>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</si>
  <si>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</si>
  <si>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</si>
  <si>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</si>
  <si>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</si>
  <si>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</si>
  <si>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</si>
  <si>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</si>
  <si>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</si>
  <si>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</si>
  <si>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</si>
  <si>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</si>
  <si>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</si>
  <si>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</si>
  <si>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</si>
  <si>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</si>
  <si>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</si>
  <si>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</si>
  <si>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</si>
  <si>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</si>
  <si>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</si>
  <si>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</si>
  <si>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</si>
  <si>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</si>
  <si>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</si>
  <si>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</si>
  <si>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</si>
  <si>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</si>
  <si>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</si>
  <si>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</si>
  <si>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</si>
  <si>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</si>
  <si>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</si>
  <si>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</si>
  <si>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</si>
  <si>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</si>
  <si>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</si>
  <si>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</si>
  <si>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</si>
  <si>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</si>
  <si>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</si>
  <si>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</si>
  <si>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</si>
  <si>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</si>
  <si>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</si>
  <si>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</si>
  <si>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</si>
  <si>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</si>
  <si>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</si>
  <si>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</si>
  <si>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</si>
  <si>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</si>
  <si>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</si>
  <si>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</si>
  <si>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</si>
  <si>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</si>
  <si>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</si>
  <si>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</si>
  <si>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</si>
  <si>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</si>
  <si>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</si>
  <si>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</si>
  <si>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</si>
  <si>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</si>
  <si>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</si>
  <si>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</si>
  <si>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</si>
  <si>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</si>
  <si>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</si>
  <si>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</si>
  <si>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</si>
  <si>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</si>
  <si>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</si>
  <si>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</si>
  <si>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</si>
  <si>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</si>
  <si>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</si>
  <si>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</si>
  <si>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</si>
  <si>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</si>
  <si>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</si>
  <si>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</si>
  <si>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</si>
  <si>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</si>
  <si>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</si>
  <si>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</si>
  <si>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</si>
  <si>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</si>
  <si>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</si>
  <si>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</si>
  <si>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</si>
  <si>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</si>
  <si>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</si>
  <si>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</si>
  <si>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</si>
  <si>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</si>
  <si>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</si>
  <si>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</si>
  <si>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</si>
  <si>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</si>
  <si>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</si>
  <si>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</si>
  <si>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</si>
  <si>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</si>
  <si>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</si>
  <si>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</si>
  <si>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</si>
  <si>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</si>
  <si>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</si>
  <si>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</si>
  <si>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</si>
  <si>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</si>
  <si>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</si>
  <si>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</si>
  <si>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</si>
  <si>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</si>
  <si>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</si>
  <si>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</si>
  <si>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</si>
  <si>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</si>
  <si>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</si>
  <si>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</si>
  <si>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</si>
  <si>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</si>
  <si>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</si>
  <si>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</si>
  <si>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</si>
  <si>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</si>
  <si>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</si>
  <si>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</si>
  <si>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</si>
  <si>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</si>
  <si>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</si>
  <si>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</si>
  <si>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</si>
  <si>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</si>
  <si>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</si>
  <si>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</si>
  <si>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</si>
  <si>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</si>
  <si>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</si>
  <si>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</si>
  <si>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</si>
  <si>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</si>
  <si>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</si>
  <si>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</si>
  <si>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</si>
  <si>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</si>
  <si>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</si>
  <si>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</si>
  <si>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</si>
  <si>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</si>
  <si>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</si>
  <si>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</si>
  <si>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</si>
  <si>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</si>
  <si>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</si>
  <si>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</si>
  <si>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</si>
  <si>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</si>
  <si>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</si>
  <si>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</si>
  <si>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</si>
  <si>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</si>
  <si>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</si>
  <si>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</si>
  <si>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</si>
  <si>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</si>
  <si>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</si>
  <si>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</si>
  <si>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</si>
  <si>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</si>
  <si>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</si>
  <si>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</si>
  <si>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</si>
  <si>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</si>
  <si>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</si>
  <si>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</si>
  <si>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</si>
  <si>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</si>
  <si>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</si>
  <si>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</si>
  <si>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</si>
  <si>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</si>
  <si>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</si>
  <si>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</si>
  <si>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</si>
  <si>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</si>
  <si>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</si>
  <si>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</si>
  <si>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</si>
  <si>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</si>
  <si>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</si>
  <si>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</si>
  <si>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</si>
  <si>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</si>
  <si>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</si>
  <si>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</si>
  <si>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</si>
  <si>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</si>
  <si>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</si>
  <si>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</si>
  <si>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</si>
  <si>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</si>
  <si>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</si>
  <si>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</si>
  <si>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</si>
  <si>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</si>
  <si>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</si>
  <si>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</si>
  <si>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</si>
  <si>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</si>
  <si>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</si>
  <si>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</si>
  <si>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</si>
  <si>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</si>
  <si>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</si>
  <si>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</si>
  <si>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</si>
  <si>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</si>
  <si>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</si>
  <si>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</si>
  <si>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</si>
  <si>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</si>
  <si>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</si>
  <si>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</si>
  <si>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</si>
  <si>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</si>
  <si>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</si>
  <si>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</si>
  <si>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</si>
  <si>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</si>
  <si>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</si>
  <si>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</si>
  <si>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</si>
  <si>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</si>
  <si>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</si>
  <si>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</si>
  <si>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</si>
  <si>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</si>
  <si>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</si>
  <si>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</si>
  <si>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</si>
  <si>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</si>
  <si>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</si>
  <si>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</si>
  <si>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</si>
  <si>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</si>
  <si>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</si>
  <si>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</si>
  <si>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</si>
  <si>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</si>
  <si>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</si>
  <si>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</si>
  <si>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</si>
  <si>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</si>
  <si>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</si>
  <si>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</si>
  <si>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</si>
  <si>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</si>
  <si>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</si>
  <si>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</si>
  <si>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</si>
  <si>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</si>
  <si>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</si>
  <si>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</si>
  <si>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</si>
  <si>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</si>
  <si>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</si>
  <si>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</si>
  <si>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</si>
  <si>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</si>
  <si>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</si>
  <si>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</si>
  <si>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</si>
  <si>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</si>
  <si>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</si>
  <si>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</si>
  <si>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</si>
  <si>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</si>
  <si>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</si>
  <si>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</si>
  <si>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</si>
  <si>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</si>
  <si>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</si>
  <si>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</si>
  <si>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</si>
  <si>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</si>
  <si>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</si>
  <si>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</si>
  <si>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</si>
  <si>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</si>
  <si>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</si>
  <si>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</si>
  <si>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</si>
  <si>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</si>
  <si>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</si>
  <si>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</si>
  <si>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</si>
  <si>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</si>
  <si>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</si>
  <si>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</si>
  <si>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</si>
  <si>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</si>
  <si>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</si>
  <si>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</si>
  <si>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</si>
  <si>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</si>
  <si>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</si>
  <si>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</si>
  <si>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</si>
  <si>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</si>
  <si>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</si>
  <si>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</si>
  <si>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</si>
  <si>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</si>
  <si>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</si>
  <si>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</si>
  <si>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</si>
  <si>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</si>
  <si>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</si>
  <si>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</si>
  <si>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</si>
  <si>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</si>
  <si>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</si>
  <si>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</si>
  <si>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</si>
  <si>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</si>
  <si>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</si>
  <si>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</si>
  <si>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</si>
  <si>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</si>
  <si>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</si>
  <si>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</si>
  <si>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</si>
  <si>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</si>
  <si>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</si>
  <si>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</si>
  <si>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</si>
  <si>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</si>
  <si>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</si>
  <si>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</si>
  <si>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</si>
  <si>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</si>
  <si>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</si>
  <si>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</si>
  <si>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</si>
  <si>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</si>
  <si>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</si>
  <si>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</si>
  <si>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</si>
  <si>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</si>
  <si>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</si>
  <si>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</si>
  <si>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</si>
  <si>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</si>
  <si>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</si>
  <si>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</si>
  <si>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</si>
  <si>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</si>
  <si>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</si>
  <si>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</si>
  <si>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</si>
  <si>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</si>
  <si>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</si>
  <si>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</si>
  <si>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</si>
  <si>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</si>
  <si>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</si>
  <si>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</si>
  <si>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</si>
  <si>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</si>
  <si>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</si>
  <si>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</si>
  <si>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</si>
  <si>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</si>
  <si>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</si>
  <si>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</si>
  <si>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</si>
  <si>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</si>
  <si>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</si>
  <si>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</si>
  <si>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</si>
  <si>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</si>
  <si>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</si>
  <si>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</si>
  <si>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</si>
  <si>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</si>
  <si>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</si>
  <si>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</si>
  <si>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</si>
  <si>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</si>
  <si>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</si>
  <si>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</si>
  <si>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</si>
  <si>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</si>
  <si>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</si>
  <si>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</si>
  <si>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</si>
  <si>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</si>
  <si>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</si>
  <si>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</si>
  <si>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</si>
  <si>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</si>
  <si>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</si>
  <si>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</si>
  <si>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</si>
  <si>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</si>
  <si>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</si>
  <si>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</si>
  <si>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</si>
  <si>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</si>
  <si>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</si>
  <si>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</si>
  <si>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</si>
  <si>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</si>
  <si>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</si>
  <si>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</si>
  <si>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</si>
  <si>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</si>
  <si>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</si>
  <si>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</si>
  <si>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</si>
  <si>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</si>
  <si>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</si>
  <si>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</si>
  <si>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</si>
  <si>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</si>
  <si>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</si>
  <si>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</si>
  <si>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</si>
  <si>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</si>
  <si>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</si>
  <si>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</si>
  <si>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</si>
  <si>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</si>
  <si>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</si>
  <si>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</si>
  <si>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</si>
  <si>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</si>
  <si>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</si>
  <si>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</si>
  <si>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</si>
  <si>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</si>
  <si>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</si>
  <si>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</si>
  <si>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</si>
  <si>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</si>
  <si>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</si>
  <si>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</si>
  <si>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</si>
  <si>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</si>
  <si>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</si>
  <si>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</si>
  <si>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</si>
  <si>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</si>
  <si>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</si>
  <si>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</si>
  <si>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</si>
  <si>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</si>
  <si>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</si>
  <si>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</si>
  <si>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</si>
  <si>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</si>
  <si>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</si>
  <si>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</si>
  <si>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</si>
  <si>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</si>
  <si>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</si>
  <si>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</si>
  <si>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</si>
  <si>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</si>
  <si>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</si>
  <si>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</si>
  <si>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</si>
  <si>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</si>
  <si>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</si>
  <si>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</si>
  <si>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</si>
  <si>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</si>
  <si>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</si>
  <si>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</si>
  <si>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</si>
  <si>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</si>
  <si>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</si>
  <si>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</si>
  <si>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</si>
  <si>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</si>
  <si>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</si>
  <si>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</si>
  <si>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</si>
  <si>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</si>
  <si>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</si>
  <si>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</si>
  <si>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</si>
  <si>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</si>
  <si>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</si>
  <si>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</si>
  <si>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</si>
  <si>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</si>
  <si>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</si>
  <si>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</si>
  <si>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</si>
  <si>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</si>
  <si>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</si>
  <si>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</si>
  <si>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</si>
  <si>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</si>
  <si>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</si>
  <si>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</si>
  <si>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</si>
  <si>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</si>
  <si>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</si>
  <si>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</si>
  <si>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</si>
  <si>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</si>
  <si>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</si>
  <si>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</si>
  <si>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</si>
  <si>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</si>
  <si>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</si>
  <si>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</si>
  <si>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</si>
  <si>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</si>
  <si>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</si>
  <si>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</si>
  <si>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</si>
  <si>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</si>
  <si>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</si>
  <si>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</si>
  <si>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</si>
  <si>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</si>
  <si>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</si>
  <si>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</si>
  <si>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</si>
  <si>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</si>
  <si>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</si>
  <si>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</si>
  <si>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</si>
  <si>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</si>
  <si>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</si>
  <si>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</si>
  <si>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</si>
  <si>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</si>
  <si>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</si>
  <si>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</si>
  <si>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</si>
  <si>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</si>
  <si>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</si>
  <si>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</si>
  <si>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</si>
  <si>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</si>
  <si>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</si>
  <si>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</si>
  <si>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</si>
  <si>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</si>
  <si>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</si>
  <si>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</si>
  <si>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</si>
  <si>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</si>
  <si>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</si>
  <si>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</si>
  <si>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</si>
  <si>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</si>
  <si>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</si>
  <si>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</si>
  <si>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</si>
  <si>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</si>
  <si>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</si>
  <si>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</si>
  <si>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</si>
  <si>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</si>
  <si>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</si>
  <si>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</si>
  <si>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</si>
  <si>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</si>
  <si>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</si>
  <si>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</si>
  <si>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</si>
  <si>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</si>
  <si>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</si>
  <si>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</si>
  <si>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</si>
  <si>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</si>
  <si>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</si>
  <si>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</si>
  <si>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</si>
  <si>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</si>
  <si>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</si>
  <si>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</si>
  <si>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</si>
  <si>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</si>
  <si>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</si>
  <si>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</si>
  <si>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</si>
  <si>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</si>
  <si>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</si>
  <si>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</si>
  <si>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</si>
  <si>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</si>
  <si>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</si>
  <si>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</si>
  <si>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</si>
  <si>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</si>
  <si>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</si>
  <si>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</si>
  <si>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</si>
  <si>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</si>
  <si>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</si>
  <si>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</si>
  <si>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</si>
  <si>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</si>
  <si>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</si>
  <si>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</si>
  <si>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</si>
  <si>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</si>
  <si>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</si>
  <si>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</si>
  <si>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</si>
  <si>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</si>
  <si>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</si>
  <si>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</si>
  <si>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</si>
  <si>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</si>
  <si>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</si>
  <si>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</si>
  <si>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</si>
  <si>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</si>
  <si>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</si>
  <si>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</si>
  <si>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</si>
  <si>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</si>
  <si>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</si>
  <si>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</si>
  <si>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</si>
  <si>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</si>
  <si>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</si>
  <si>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</si>
  <si>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</si>
  <si>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</si>
  <si>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</si>
  <si>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</si>
  <si>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</si>
  <si>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</si>
  <si>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</si>
  <si>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</si>
  <si>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</si>
  <si>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</si>
  <si>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</si>
  <si>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</si>
  <si>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</si>
  <si>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</si>
  <si>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</si>
  <si>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</si>
  <si>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</si>
  <si>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</si>
  <si>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</si>
  <si>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</si>
  <si>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</si>
  <si>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</si>
  <si>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</si>
  <si>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</si>
  <si>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</si>
  <si>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</si>
  <si>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</si>
  <si>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</si>
  <si>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</si>
  <si>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</si>
  <si>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</si>
  <si>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</si>
  <si>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</si>
  <si>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</si>
  <si>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</si>
  <si>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</si>
  <si>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</si>
  <si>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</si>
  <si>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</si>
  <si>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</si>
  <si>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</si>
  <si>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</si>
  <si>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</si>
  <si>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</si>
  <si>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</si>
  <si>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</si>
  <si>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</si>
  <si>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</si>
  <si>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</si>
  <si>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</si>
  <si>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</si>
  <si>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</si>
  <si>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</si>
  <si>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</si>
  <si>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</si>
  <si>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</si>
  <si>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</si>
  <si>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</si>
  <si>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</si>
  <si>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</si>
  <si>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</si>
  <si>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</si>
  <si>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</si>
  <si>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</si>
  <si>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</si>
  <si>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</si>
  <si>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</si>
  <si>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</si>
  <si>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</si>
  <si>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</si>
  <si>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</si>
  <si>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</si>
  <si>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</si>
  <si>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</si>
  <si>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</si>
  <si>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</si>
  <si>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</si>
  <si>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</si>
  <si>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</si>
  <si>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</si>
  <si>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</si>
  <si>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</si>
  <si>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</si>
  <si>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</si>
  <si>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</si>
  <si>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</si>
  <si>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</si>
  <si>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</si>
  <si>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</si>
  <si>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</si>
  <si>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</si>
  <si>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</si>
  <si>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</si>
  <si>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</si>
  <si>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</si>
  <si>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</si>
  <si>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</si>
  <si>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</si>
  <si>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</si>
  <si>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</si>
  <si>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</si>
  <si>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</si>
  <si>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</si>
  <si>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</si>
  <si>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</si>
  <si>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</si>
  <si>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</si>
  <si>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</si>
  <si>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</si>
  <si>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</si>
  <si>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</si>
  <si>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</si>
  <si>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</si>
  <si>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</si>
  <si>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</si>
  <si>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</si>
  <si>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</si>
  <si>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</si>
  <si>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</si>
  <si>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</si>
  <si>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</si>
  <si>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</si>
  <si>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</si>
  <si>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</si>
  <si>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</si>
  <si>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</si>
  <si>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</si>
  <si>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</si>
  <si>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</si>
  <si>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</si>
  <si>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</si>
  <si>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</si>
  <si>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</si>
  <si>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</si>
  <si>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</si>
  <si>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</si>
  <si>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</si>
  <si>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</si>
  <si>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</si>
  <si>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</si>
  <si>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</si>
  <si>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</si>
  <si>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</si>
  <si>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</si>
  <si>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</si>
  <si>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</si>
  <si>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</si>
  <si>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</si>
  <si>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</si>
  <si>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</si>
  <si>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</si>
  <si>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</si>
  <si>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</si>
  <si>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</si>
  <si>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</si>
  <si>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</si>
  <si>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</si>
  <si>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</si>
  <si>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</si>
  <si>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</si>
  <si>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</si>
  <si>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</si>
  <si>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</si>
  <si>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</si>
  <si>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</si>
  <si>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</si>
  <si>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</si>
  <si>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</si>
  <si>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</si>
  <si>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</si>
  <si>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</si>
  <si>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</si>
  <si>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</si>
  <si>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</si>
  <si>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</si>
  <si>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</si>
  <si>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</si>
  <si>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</si>
  <si>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</si>
  <si>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</si>
  <si>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</si>
  <si>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</si>
  <si>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</si>
  <si>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</si>
  <si>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</si>
  <si>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</si>
  <si>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</si>
  <si>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</si>
  <si>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</si>
  <si>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</si>
  <si>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</si>
  <si>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</si>
  <si>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</si>
  <si>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</si>
  <si>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</si>
  <si>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</si>
  <si>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</si>
  <si>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</si>
  <si>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</si>
  <si>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</si>
  <si>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</si>
  <si>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</si>
  <si>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</si>
  <si>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</si>
  <si>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</si>
  <si>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</si>
  <si>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</si>
  <si>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</si>
  <si>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</si>
  <si>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</si>
  <si>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</si>
  <si>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</si>
  <si>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</si>
  <si>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</si>
  <si>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</si>
  <si>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</si>
  <si>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</si>
  <si>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</si>
  <si>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</si>
  <si>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</si>
  <si>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</si>
  <si>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</si>
  <si>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</si>
  <si>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</si>
  <si>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</si>
  <si>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</si>
  <si>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</si>
  <si>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</si>
  <si>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</si>
  <si>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</si>
  <si>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</si>
  <si>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</si>
  <si>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</si>
  <si>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</si>
  <si>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</si>
  <si>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</si>
  <si>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</si>
  <si>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</si>
  <si>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</si>
  <si>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</si>
  <si>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</si>
  <si>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</si>
  <si>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</si>
  <si>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</si>
  <si>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</si>
  <si>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</si>
  <si>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</si>
  <si>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</si>
  <si>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</si>
  <si>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</si>
  <si>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</si>
  <si>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</si>
  <si>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</si>
  <si>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</si>
  <si>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</si>
  <si>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</si>
  <si>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</si>
  <si>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</si>
  <si>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</si>
  <si>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</si>
  <si>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</si>
  <si>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</si>
  <si>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</si>
  <si>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</si>
  <si>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</si>
  <si>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</si>
  <si>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</si>
  <si>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</si>
  <si>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</si>
  <si>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</si>
  <si>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</si>
  <si>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</si>
  <si>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</si>
  <si>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</si>
  <si>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</si>
  <si>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</si>
  <si>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</si>
  <si>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</si>
  <si>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</si>
  <si>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</si>
  <si>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</si>
  <si>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</si>
  <si>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</si>
  <si>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</si>
  <si>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</si>
  <si>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</si>
  <si>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</si>
  <si>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</si>
  <si>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</si>
  <si>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</si>
  <si>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</si>
  <si>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</si>
  <si>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</si>
  <si>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</si>
  <si>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</si>
  <si>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</si>
  <si>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</si>
  <si>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</si>
  <si>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</si>
  <si>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</si>
  <si>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</si>
  <si>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</si>
  <si>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</si>
  <si>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</si>
  <si>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</si>
  <si>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</si>
  <si>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</si>
  <si>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</si>
  <si>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</si>
  <si>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</si>
  <si>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</si>
  <si>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</si>
  <si>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</si>
  <si>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</si>
  <si>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</si>
  <si>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</si>
  <si>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</si>
  <si>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</si>
  <si>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</si>
  <si>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</si>
  <si>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</si>
  <si>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</si>
  <si>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</si>
  <si>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</si>
  <si>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</si>
  <si>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</si>
  <si>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</si>
  <si>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</si>
  <si>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</si>
  <si>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</si>
  <si>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</si>
  <si>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</si>
  <si>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</si>
  <si>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</si>
  <si>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</si>
  <si>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</si>
  <si>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</si>
  <si>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</si>
  <si>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</si>
  <si>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</si>
  <si>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</si>
  <si>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</si>
  <si>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</si>
  <si>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</si>
  <si>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</si>
  <si>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</si>
  <si>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</si>
  <si>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</si>
  <si>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</si>
  <si>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</si>
  <si>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</si>
  <si>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</si>
  <si>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</si>
  <si>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</si>
  <si>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</si>
  <si>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</si>
  <si>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</si>
  <si>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</si>
  <si>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</si>
  <si>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</si>
  <si>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</si>
  <si>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</si>
  <si>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</si>
  <si>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</si>
  <si>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</si>
  <si>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</si>
  <si>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</si>
  <si>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</si>
  <si>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</si>
  <si>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</si>
  <si>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</si>
  <si>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</si>
  <si>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</si>
  <si>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</si>
  <si>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</si>
  <si>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</si>
  <si>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</si>
  <si>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</si>
  <si>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</si>
  <si>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</si>
  <si>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</si>
  <si>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</si>
  <si>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</si>
  <si>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</si>
  <si>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</si>
  <si>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</si>
  <si>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</si>
  <si>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</si>
  <si>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</si>
  <si>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</si>
  <si>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</si>
  <si>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</si>
  <si>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</si>
  <si>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</si>
  <si>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</si>
  <si>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</si>
  <si>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</si>
  <si>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</si>
  <si>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</si>
  <si>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</si>
  <si>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</si>
  <si>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</si>
  <si>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</si>
  <si>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</si>
  <si>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</si>
  <si>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</si>
  <si>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</si>
  <si>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</si>
  <si>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</si>
  <si>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</si>
  <si>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</si>
  <si>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</si>
  <si>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</si>
  <si>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</si>
  <si>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</si>
  <si>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</si>
  <si>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</si>
  <si>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</si>
  <si>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</si>
  <si>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</si>
  <si>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</si>
  <si>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</si>
  <si>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</si>
  <si>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</si>
  <si>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</si>
  <si>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</si>
  <si>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</si>
  <si>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</si>
  <si>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</si>
  <si>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</si>
  <si>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</si>
  <si>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</si>
  <si>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</si>
  <si>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</si>
  <si>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</si>
  <si>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</si>
  <si>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</si>
  <si>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</si>
  <si>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</si>
  <si>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</si>
  <si>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</si>
  <si>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</si>
  <si>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</si>
  <si>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</si>
  <si>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</si>
  <si>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</si>
  <si>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</si>
  <si>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</si>
  <si>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</si>
  <si>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</si>
  <si>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</si>
  <si>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</si>
  <si>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</si>
  <si>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</si>
  <si>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</si>
  <si>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</si>
  <si>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</si>
  <si>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</si>
  <si>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</si>
  <si>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</si>
  <si>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</si>
  <si>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</si>
  <si>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</si>
  <si>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</si>
  <si>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</si>
  <si>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</si>
  <si>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</si>
  <si>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</si>
  <si>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</si>
  <si>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</si>
  <si>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</si>
  <si>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</si>
  <si>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</si>
  <si>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</si>
  <si>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</si>
  <si>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</si>
  <si>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</si>
  <si>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</si>
  <si>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</si>
  <si>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</si>
  <si>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</si>
  <si>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</si>
  <si>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</si>
  <si>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</si>
  <si>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</si>
  <si>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</si>
  <si>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</si>
  <si>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</si>
  <si>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</si>
  <si>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</si>
  <si>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</si>
  <si>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</si>
  <si>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</si>
  <si>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</si>
  <si>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</si>
  <si>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</si>
  <si>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</si>
  <si>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</si>
  <si>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</si>
  <si>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</si>
  <si>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</si>
  <si>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</si>
  <si>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</si>
  <si>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</si>
  <si>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</si>
  <si>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</si>
  <si>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</si>
  <si>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</si>
  <si>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</si>
  <si>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</si>
  <si>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</si>
  <si>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</si>
  <si>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</si>
  <si>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</si>
  <si>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</si>
  <si>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</si>
  <si>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</si>
  <si>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</si>
  <si>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</si>
  <si>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</si>
  <si>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</si>
  <si>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</si>
  <si>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</si>
  <si>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</si>
  <si>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</si>
  <si>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</si>
  <si>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</si>
  <si>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</si>
  <si>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</si>
  <si>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</si>
  <si>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</si>
  <si>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</si>
  <si>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</si>
  <si>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</si>
  <si>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</si>
  <si>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</si>
  <si>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</si>
  <si>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</si>
  <si>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</si>
  <si>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</si>
  <si>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</si>
  <si>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</si>
  <si>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</si>
  <si>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</si>
  <si>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</si>
  <si>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</si>
  <si>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</si>
  <si>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</si>
  <si>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</si>
  <si>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</si>
  <si>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</si>
  <si>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</si>
  <si>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</si>
  <si>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</si>
  <si>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</si>
  <si>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</si>
  <si>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</si>
  <si>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</si>
  <si>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</si>
  <si>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</si>
  <si>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</si>
  <si>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</si>
  <si>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</si>
  <si>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</si>
  <si>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</si>
  <si>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</si>
  <si>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</si>
  <si>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</si>
  <si>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</si>
  <si>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</si>
  <si>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</si>
  <si>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</si>
  <si>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</si>
  <si>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</si>
  <si>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</si>
  <si>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</si>
  <si>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</si>
  <si>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</si>
  <si>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</si>
  <si>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</si>
  <si>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</si>
  <si>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</si>
  <si>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</si>
  <si>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</si>
  <si>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</si>
  <si>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</si>
  <si>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</si>
  <si>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</si>
  <si>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</si>
  <si>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</si>
  <si>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</si>
  <si>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</si>
  <si>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</si>
  <si>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</si>
  <si>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</si>
  <si>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</si>
  <si>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</si>
  <si>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</si>
  <si>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</si>
  <si>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</si>
  <si>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</si>
  <si>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</si>
  <si>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</si>
  <si>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</si>
  <si>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</si>
  <si>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</si>
  <si>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</si>
  <si>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</si>
  <si>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</si>
  <si>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</si>
  <si>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</si>
  <si>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</si>
  <si>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</si>
  <si>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</si>
  <si>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</si>
  <si>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</si>
  <si>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</si>
  <si>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</si>
  <si>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</si>
  <si>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</si>
  <si>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</si>
  <si>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</si>
  <si>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</si>
  <si>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</si>
  <si>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</si>
  <si>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</si>
  <si>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</si>
  <si>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</si>
  <si>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</si>
  <si>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</si>
  <si>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</si>
  <si>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</si>
  <si>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</si>
  <si>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</si>
  <si>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</si>
  <si>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</si>
  <si>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</si>
  <si>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</si>
  <si>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</si>
  <si>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</si>
  <si>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</si>
  <si>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</si>
  <si>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</si>
  <si>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</si>
  <si>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</si>
  <si>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</si>
  <si>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</si>
  <si>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</si>
  <si>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</si>
  <si>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</si>
  <si>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</si>
  <si>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</si>
  <si>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</si>
  <si>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</si>
  <si>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</si>
  <si>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</si>
  <si>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</si>
  <si>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</si>
  <si>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</si>
  <si>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</si>
  <si>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</si>
  <si>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</si>
  <si>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</si>
  <si>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</si>
  <si>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</si>
  <si>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</si>
  <si>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</si>
  <si>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</si>
  <si>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</si>
  <si>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</si>
  <si>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</si>
  <si>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</si>
  <si>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</si>
  <si>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</si>
  <si>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</si>
  <si>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</si>
  <si>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</si>
  <si>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</si>
  <si>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</si>
  <si>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</si>
  <si>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</si>
  <si>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</si>
  <si>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</si>
  <si>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</si>
  <si>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</si>
  <si>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</si>
  <si>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</si>
  <si>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</si>
  <si>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</si>
  <si>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</si>
  <si>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</si>
  <si>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</si>
  <si>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</si>
  <si>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</si>
  <si>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</si>
  <si>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</si>
  <si>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</si>
  <si>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</si>
  <si>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</si>
  <si>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</si>
  <si>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</si>
  <si>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</si>
  <si>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</si>
  <si>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</si>
  <si>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</si>
  <si>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</si>
  <si>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</si>
  <si>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</si>
  <si>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</si>
  <si>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</si>
  <si>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</si>
  <si>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</si>
  <si>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</si>
  <si>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</si>
  <si>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</si>
  <si>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</si>
  <si>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</si>
  <si>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</si>
  <si>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</si>
  <si>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</si>
  <si>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</si>
  <si>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</si>
  <si>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</si>
  <si>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</si>
  <si>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</si>
  <si>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</si>
  <si>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</si>
  <si>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</si>
  <si>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</si>
  <si>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</si>
  <si>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</si>
  <si>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</si>
  <si>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</si>
  <si>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</si>
  <si>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</si>
  <si>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</si>
  <si>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</si>
  <si>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</si>
  <si>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</si>
  <si>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</si>
  <si>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</si>
  <si>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</si>
  <si>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</si>
  <si>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</si>
  <si>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</si>
  <si>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</si>
  <si>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</si>
  <si>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</si>
  <si>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</si>
  <si>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</si>
  <si>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</si>
  <si>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</si>
  <si>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</si>
  <si>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</si>
  <si>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</si>
  <si>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</si>
  <si>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</si>
  <si>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</si>
  <si>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</si>
  <si>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</si>
  <si>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</si>
  <si>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</si>
  <si>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</si>
  <si>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</si>
  <si>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</si>
  <si>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</si>
  <si>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</si>
  <si>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</si>
  <si>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</si>
  <si>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</si>
  <si>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</si>
  <si>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</si>
  <si>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</si>
  <si>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</si>
  <si>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</si>
  <si>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</si>
  <si>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</si>
  <si>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</si>
  <si>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</si>
  <si>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</si>
  <si>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</si>
  <si>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</si>
  <si>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</si>
  <si>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</si>
  <si>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</si>
  <si>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</si>
  <si>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</si>
  <si>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</si>
  <si>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</si>
  <si>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</si>
  <si>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</si>
  <si>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</si>
  <si>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</si>
  <si>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</si>
  <si>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</si>
  <si>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</si>
  <si>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</si>
  <si>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</si>
  <si>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</si>
  <si>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</si>
  <si>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</si>
  <si>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</si>
  <si>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</si>
  <si>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</si>
  <si>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</si>
  <si>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</si>
  <si>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</si>
  <si>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</si>
  <si>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</si>
  <si>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</si>
  <si>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</si>
  <si>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</si>
  <si>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</si>
  <si>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</si>
  <si>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</si>
  <si>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</si>
  <si>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</si>
  <si>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</si>
  <si>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</si>
  <si>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</si>
  <si>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</si>
  <si>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</si>
  <si>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</si>
  <si>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</si>
  <si>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</si>
  <si>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</si>
  <si>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</si>
  <si>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</si>
  <si>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</si>
  <si>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</si>
  <si>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</si>
  <si>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</si>
  <si>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</si>
  <si>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</si>
  <si>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</si>
  <si>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</si>
  <si>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</si>
  <si>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</si>
  <si>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</si>
  <si>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</si>
  <si>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</si>
  <si>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</si>
  <si>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</si>
  <si>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</si>
  <si>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</si>
  <si>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</si>
  <si>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</si>
  <si>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</si>
  <si>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</si>
  <si>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</si>
  <si>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</si>
  <si>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</si>
  <si>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</si>
  <si>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</si>
  <si>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</si>
  <si>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</si>
  <si>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</si>
  <si>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</si>
  <si>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</si>
  <si>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</si>
  <si>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</si>
  <si>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</si>
  <si>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</si>
  <si>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</si>
  <si>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</si>
  <si>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</si>
  <si>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</si>
  <si>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</si>
  <si>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</si>
  <si>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</si>
  <si>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</si>
  <si>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</si>
  <si>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</si>
  <si>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</si>
  <si>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</si>
  <si>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</si>
  <si>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</si>
  <si>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</si>
  <si>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</si>
  <si>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</si>
  <si>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</si>
  <si>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</si>
  <si>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</si>
  <si>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</si>
  <si>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</si>
  <si>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</si>
  <si>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</si>
  <si>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</si>
  <si>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</si>
  <si>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</si>
  <si>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</si>
  <si>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</si>
  <si>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</si>
  <si>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</si>
  <si>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</si>
  <si>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</si>
  <si>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</si>
  <si>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</si>
  <si>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</si>
  <si>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</si>
  <si>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</si>
  <si>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</si>
  <si>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</si>
  <si>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</si>
  <si>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</si>
  <si>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</si>
  <si>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</si>
  <si>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</si>
  <si>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</si>
  <si>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</si>
  <si>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</si>
  <si>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</si>
  <si>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</si>
  <si>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</si>
  <si>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</si>
  <si>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</si>
  <si>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</si>
  <si>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</si>
  <si>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</si>
  <si>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</si>
  <si>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</si>
  <si>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</si>
  <si>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</si>
  <si>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</si>
  <si>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</si>
  <si>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</si>
  <si>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</si>
  <si>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</si>
  <si>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</si>
  <si>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</si>
  <si>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</si>
  <si>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</si>
  <si>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</si>
  <si>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</si>
  <si>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</si>
  <si>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</si>
  <si>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</si>
  <si>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</si>
  <si>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</si>
  <si>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</si>
  <si>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</si>
  <si>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</si>
  <si>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</si>
  <si>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</si>
  <si>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</si>
  <si>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</si>
  <si>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</si>
  <si>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</si>
  <si>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</si>
  <si>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</si>
  <si>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</si>
  <si>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</si>
  <si>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</si>
  <si>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</si>
  <si>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</si>
  <si>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</si>
  <si>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</si>
  <si>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</si>
  <si>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</si>
  <si>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</si>
  <si>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</si>
  <si>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</si>
  <si>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</si>
  <si>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</si>
  <si>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</si>
  <si>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</si>
  <si>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</si>
  <si>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</si>
  <si>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</si>
  <si>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</si>
  <si>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</si>
  <si>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</si>
  <si>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</si>
  <si>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</si>
  <si>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</si>
  <si>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</si>
  <si>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</si>
  <si>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</si>
  <si>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</si>
  <si>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</si>
  <si>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</si>
  <si>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</si>
  <si>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</si>
  <si>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</si>
  <si>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</si>
  <si>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</si>
  <si>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</si>
  <si>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</si>
  <si>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</si>
  <si>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</si>
  <si>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</si>
  <si>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</si>
  <si>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</si>
  <si>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</si>
  <si>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</si>
  <si>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</si>
  <si>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</si>
  <si>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</si>
  <si>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</si>
  <si>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</si>
  <si>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</si>
  <si>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</si>
  <si>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</si>
  <si>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</si>
  <si>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</si>
  <si>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</si>
  <si>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</si>
  <si>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</si>
  <si>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</si>
  <si>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</si>
  <si>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</si>
  <si>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</si>
  <si>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</si>
  <si>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</si>
  <si>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</si>
  <si>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</si>
  <si>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</si>
  <si>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</si>
  <si>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</si>
  <si>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</si>
  <si>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</si>
  <si>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</si>
  <si>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</si>
  <si>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</si>
  <si>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</si>
  <si>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</si>
  <si>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</si>
  <si>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</si>
  <si>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</si>
  <si>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</si>
  <si>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</si>
  <si>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</si>
  <si>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</si>
  <si>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</si>
  <si>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</si>
  <si>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</si>
  <si>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</si>
  <si>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</si>
  <si>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</si>
  <si>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</si>
  <si>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</si>
  <si>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</si>
  <si>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</si>
  <si>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</si>
  <si>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</si>
  <si>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</si>
  <si>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</si>
  <si>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</si>
  <si>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</si>
  <si>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</si>
  <si>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</si>
  <si>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</si>
  <si>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</si>
  <si>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</si>
  <si>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</si>
  <si>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</si>
  <si>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</si>
  <si>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</si>
  <si>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</si>
  <si>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</si>
  <si>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</si>
  <si>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</si>
  <si>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</si>
  <si>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</si>
  <si>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</si>
  <si>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</si>
  <si>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</si>
  <si>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</si>
  <si>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</si>
  <si>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</si>
  <si>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</si>
  <si>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</si>
  <si>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</si>
  <si>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</si>
  <si>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</si>
  <si>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</si>
  <si>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</si>
  <si>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</si>
  <si>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</si>
  <si>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</si>
  <si>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</si>
  <si>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</si>
  <si>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</si>
  <si>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</si>
  <si>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</si>
  <si>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</si>
  <si>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</si>
  <si>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</si>
  <si>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</si>
  <si>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</si>
  <si>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</si>
  <si>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</si>
  <si>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</si>
  <si>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</si>
  <si>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</si>
  <si>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</si>
  <si>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</si>
  <si>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</si>
  <si>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</si>
  <si>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</si>
  <si>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</si>
  <si>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</si>
  <si>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</si>
  <si>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</si>
  <si>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</si>
  <si>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</si>
  <si>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</si>
  <si>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</si>
  <si>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</si>
  <si>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</si>
  <si>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</si>
  <si>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</si>
  <si>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</si>
  <si>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</si>
  <si>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</si>
  <si>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</si>
  <si>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</si>
  <si>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</si>
  <si>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</si>
  <si>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</si>
  <si>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</si>
  <si>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</si>
  <si>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</si>
  <si>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</si>
  <si>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</si>
  <si>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</si>
  <si>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</si>
  <si>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</si>
  <si>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</si>
  <si>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</si>
  <si>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</si>
  <si>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</si>
  <si>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</si>
  <si>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</si>
  <si>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</si>
  <si>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</si>
  <si>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</si>
  <si>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</si>
  <si>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</si>
  <si>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</si>
  <si>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</si>
  <si>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</si>
  <si>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</si>
  <si>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</si>
  <si>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</si>
  <si>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</si>
  <si>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</si>
  <si>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</si>
  <si>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</si>
  <si>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</si>
  <si>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</si>
  <si>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</si>
  <si>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</si>
  <si>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</si>
  <si>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</si>
  <si>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</si>
  <si>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</si>
  <si>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</si>
  <si>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</si>
  <si>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</si>
  <si>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</si>
  <si>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</si>
  <si>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</si>
  <si>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</si>
  <si>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</si>
  <si>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</si>
  <si>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</si>
  <si>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</si>
  <si>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</si>
  <si>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</si>
  <si>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</si>
  <si>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</si>
  <si>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</si>
  <si>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</si>
  <si>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</si>
  <si>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</si>
  <si>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</si>
  <si>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</si>
  <si>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</si>
  <si>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</si>
  <si>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</si>
  <si>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</si>
  <si>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</si>
  <si>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</si>
  <si>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</si>
  <si>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</si>
  <si>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</si>
  <si>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</si>
  <si>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</si>
  <si>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</si>
  <si>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</si>
  <si>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</si>
  <si>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</si>
  <si>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</si>
  <si>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</si>
  <si>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</si>
  <si>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</si>
  <si>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</si>
  <si>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</si>
  <si>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</si>
  <si>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</si>
  <si>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</si>
  <si>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</si>
  <si>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</si>
  <si>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</si>
  <si>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</si>
  <si>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</si>
  <si>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</si>
  <si>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</si>
  <si>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</si>
  <si>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</si>
  <si>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</si>
  <si>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</si>
  <si>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</si>
  <si>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</si>
  <si>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</si>
  <si>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</si>
  <si>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</si>
  <si>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</si>
  <si>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</si>
  <si>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</si>
  <si>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</si>
  <si>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</si>
  <si>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</si>
  <si>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</si>
  <si>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</si>
  <si>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</si>
  <si>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</si>
  <si>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</si>
  <si>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</si>
  <si>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</si>
  <si>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</si>
  <si>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</si>
  <si>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</si>
  <si>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</si>
  <si>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</si>
  <si>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</si>
  <si>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</si>
  <si>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</si>
  <si>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</si>
  <si>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</si>
  <si>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</si>
  <si>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</si>
  <si>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</si>
  <si>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</si>
  <si>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</si>
  <si>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</si>
  <si>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</si>
  <si>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</si>
  <si>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</si>
  <si>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</si>
  <si>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</si>
  <si>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</si>
  <si>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</si>
  <si>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</si>
  <si>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</si>
  <si>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</si>
  <si>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</si>
  <si>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</si>
  <si>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</si>
  <si>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</si>
  <si>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</si>
  <si>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</si>
  <si>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</si>
  <si>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</si>
  <si>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</si>
  <si>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</si>
  <si>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</si>
  <si>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</si>
  <si>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</si>
  <si>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</si>
  <si>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</si>
  <si>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</si>
  <si>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</si>
  <si>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</si>
  <si>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</si>
  <si>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</si>
  <si>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</si>
  <si>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</si>
  <si>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</si>
  <si>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</si>
  <si>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</si>
  <si>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</si>
  <si>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</si>
  <si>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</si>
  <si>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</si>
  <si>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</si>
  <si>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</si>
  <si>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</si>
  <si>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</si>
  <si>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</si>
  <si>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</si>
  <si>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</si>
  <si>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</si>
  <si>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</si>
  <si>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</si>
  <si>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</si>
  <si>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</si>
  <si>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</si>
  <si>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</si>
  <si>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</si>
  <si>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</si>
  <si>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</si>
  <si>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</si>
  <si>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</si>
  <si>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</si>
  <si>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</si>
  <si>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</si>
  <si>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</si>
  <si>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</si>
  <si>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</si>
  <si>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</si>
  <si>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</si>
  <si>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</si>
  <si>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</si>
  <si>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</si>
  <si>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</si>
  <si>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</si>
  <si>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</si>
  <si>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</si>
  <si>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</si>
  <si>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</si>
  <si>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</si>
  <si>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</si>
  <si>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</si>
  <si>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</si>
  <si>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</si>
  <si>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</si>
  <si>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</si>
  <si>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</si>
  <si>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</si>
  <si>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</si>
  <si>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</si>
  <si>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</si>
  <si>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</si>
  <si>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</si>
  <si>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</si>
  <si>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</si>
  <si>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</si>
  <si>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</si>
  <si>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</si>
  <si>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</si>
  <si>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</si>
  <si>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</si>
  <si>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</si>
  <si>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</si>
  <si>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</si>
  <si>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</si>
  <si>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</si>
  <si>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</si>
  <si>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</si>
  <si>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</si>
  <si>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</si>
  <si>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</si>
  <si>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</si>
  <si>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</si>
  <si>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</si>
  <si>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</si>
  <si>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</si>
  <si>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</si>
  <si>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</si>
  <si>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</si>
  <si>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</si>
  <si>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</si>
  <si>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</si>
  <si>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</si>
  <si>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</si>
  <si>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</si>
  <si>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</si>
  <si>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</si>
  <si>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</si>
  <si>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</si>
  <si>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</si>
  <si>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</si>
  <si>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</si>
  <si>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</si>
  <si>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</si>
  <si>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</si>
  <si>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</si>
  <si>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</si>
  <si>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</si>
  <si>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</si>
  <si>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</si>
  <si>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</si>
  <si>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</si>
  <si>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</si>
  <si>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</si>
  <si>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</si>
  <si>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</si>
  <si>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</si>
  <si>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</si>
  <si>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</si>
  <si>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</si>
  <si>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</si>
  <si>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</si>
  <si>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</si>
  <si>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</si>
  <si>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</si>
  <si>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</si>
  <si>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</si>
  <si>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</si>
  <si>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</si>
  <si>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</si>
  <si>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</si>
  <si>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</si>
  <si>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</si>
  <si>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</si>
  <si>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</si>
  <si>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</si>
  <si>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</si>
  <si>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</si>
  <si>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</si>
  <si>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</si>
  <si>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</si>
  <si>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</si>
  <si>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</si>
  <si>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</si>
  <si>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</si>
  <si>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</si>
  <si>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</si>
  <si>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</si>
  <si>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</si>
  <si>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</si>
  <si>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</si>
  <si>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</si>
  <si>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</si>
  <si>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</si>
  <si>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</si>
  <si>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</si>
  <si>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</si>
  <si>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</si>
  <si>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</si>
  <si>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</si>
  <si>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</si>
  <si>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</si>
  <si>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</si>
  <si>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</si>
  <si>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</si>
  <si>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</si>
  <si>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</si>
  <si>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</si>
  <si>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</si>
  <si>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</si>
  <si>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</si>
  <si>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</si>
  <si>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</si>
  <si>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</si>
  <si>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</si>
  <si>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</si>
  <si>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</si>
  <si>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</si>
  <si>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</si>
  <si>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</si>
  <si>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</si>
  <si>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</si>
  <si>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</si>
  <si>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</si>
  <si>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</si>
  <si>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</si>
  <si>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</si>
  <si>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</si>
  <si>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</si>
  <si>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</si>
  <si>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</si>
  <si>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</si>
  <si>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</si>
  <si>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</si>
  <si>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</si>
  <si>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</si>
  <si>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</si>
  <si>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</si>
  <si>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</si>
  <si>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</si>
  <si>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</si>
  <si>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</si>
  <si>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</si>
  <si>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</si>
  <si>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</si>
  <si>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</si>
  <si>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</si>
  <si>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</si>
  <si>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</si>
  <si>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</si>
  <si>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</si>
  <si>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</si>
  <si>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</si>
  <si>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</si>
  <si>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</si>
  <si>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</si>
  <si>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</si>
  <si>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</si>
  <si>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</si>
  <si>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</si>
  <si>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</si>
  <si>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</si>
  <si>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</si>
  <si>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</si>
  <si>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</si>
  <si>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</si>
  <si>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</si>
  <si>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</si>
  <si>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</si>
  <si>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</si>
  <si>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</si>
  <si>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</si>
  <si>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</si>
  <si>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</si>
  <si>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</si>
  <si>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</si>
  <si>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</si>
  <si>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</si>
  <si>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</si>
  <si>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</si>
  <si>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</si>
  <si>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</si>
  <si>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</si>
  <si>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</si>
  <si>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</si>
  <si>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</si>
  <si>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</si>
  <si>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</si>
  <si>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</si>
  <si>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</si>
  <si>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</si>
  <si>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</si>
  <si>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</si>
  <si>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</si>
  <si>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</si>
  <si>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</si>
  <si>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</si>
  <si>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</si>
  <si>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</si>
  <si>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</si>
  <si>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</si>
  <si>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</si>
  <si>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</si>
  <si>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</si>
  <si>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</si>
  <si>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</si>
  <si>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</si>
  <si>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</si>
  <si>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</si>
  <si>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</si>
  <si>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</si>
  <si>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</si>
  <si>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</si>
  <si>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</si>
  <si>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</si>
  <si>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</si>
  <si>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</si>
  <si>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</si>
  <si>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</si>
  <si>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</si>
  <si>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</si>
  <si>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</si>
  <si>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</si>
  <si>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</si>
  <si>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</si>
  <si>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</si>
  <si>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</si>
  <si>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</si>
  <si>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</si>
  <si>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</si>
  <si>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</si>
  <si>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</si>
  <si>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</si>
  <si>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</si>
  <si>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</si>
  <si>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</si>
  <si>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</si>
  <si>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</si>
  <si>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</si>
  <si>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</si>
  <si>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</si>
  <si>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</si>
  <si>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</si>
  <si>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</si>
  <si>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</si>
  <si>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</si>
  <si>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</si>
  <si>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</si>
  <si>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</si>
  <si>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</si>
  <si>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</si>
  <si>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</si>
  <si>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</si>
  <si>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</si>
  <si>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</si>
  <si>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</si>
  <si>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</si>
  <si>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</si>
  <si>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</si>
  <si>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</si>
  <si>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</si>
  <si>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</si>
  <si>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</si>
  <si>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</si>
  <si>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</si>
  <si>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</si>
  <si>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</si>
  <si>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</si>
  <si>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</si>
  <si>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</si>
  <si>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</si>
  <si>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</si>
  <si>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</si>
  <si>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</si>
  <si>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</si>
  <si>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</si>
  <si>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</si>
  <si>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</si>
  <si>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</si>
  <si>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</si>
  <si>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</si>
  <si>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</si>
  <si>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</si>
  <si>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</si>
  <si>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</si>
  <si>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</si>
  <si>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</si>
  <si>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</si>
  <si>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</si>
  <si>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</si>
  <si>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</si>
  <si>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</si>
  <si>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</si>
  <si>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</si>
  <si>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</si>
  <si>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</si>
  <si>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</si>
  <si>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</si>
  <si>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</si>
  <si>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</si>
  <si>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</si>
  <si>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</si>
  <si>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</si>
  <si>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</si>
  <si>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</si>
  <si>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</si>
  <si>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</si>
  <si>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</si>
  <si>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</si>
  <si>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</si>
  <si>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</si>
  <si>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</si>
  <si>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</si>
  <si>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</si>
  <si>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</si>
  <si>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</si>
  <si>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</si>
  <si>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</si>
  <si>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</si>
  <si>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</si>
  <si>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</si>
  <si>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</si>
  <si>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</si>
  <si>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</si>
  <si>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</si>
  <si>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</si>
  <si>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</si>
  <si>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</si>
  <si>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</si>
  <si>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</si>
  <si>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</si>
  <si>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</si>
  <si>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</si>
  <si>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</si>
  <si>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</si>
  <si>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</si>
  <si>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</si>
  <si>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</si>
  <si>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</si>
  <si>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</si>
  <si>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</si>
  <si>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</si>
  <si>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</si>
  <si>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</si>
  <si>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</si>
  <si>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</si>
  <si>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</si>
  <si>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</si>
  <si>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</si>
  <si>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</si>
  <si>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</si>
  <si>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</si>
  <si>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</si>
  <si>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</si>
  <si>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</si>
  <si>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</si>
  <si>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</si>
  <si>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</si>
  <si>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</si>
  <si>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</si>
  <si>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</si>
  <si>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</si>
  <si>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</si>
  <si>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</si>
  <si>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</si>
  <si>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</si>
  <si>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</si>
  <si>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</si>
  <si>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</si>
  <si>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</si>
  <si>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</si>
  <si>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</si>
  <si>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</si>
  <si>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</si>
  <si>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</si>
  <si>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</si>
  <si>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</si>
  <si>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</si>
  <si>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</si>
  <si>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</si>
  <si>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</si>
  <si>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</si>
  <si>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</si>
  <si>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</si>
  <si>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</si>
  <si>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</si>
  <si>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</si>
  <si>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</si>
  <si>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</si>
  <si>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</si>
  <si>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</si>
  <si>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</si>
  <si>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</si>
  <si>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</si>
  <si>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</si>
  <si>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</si>
  <si>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</si>
  <si>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</si>
  <si>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</si>
  <si>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</si>
  <si>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</si>
  <si>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</si>
  <si>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</si>
  <si>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</si>
  <si>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</si>
  <si>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</si>
  <si>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</si>
  <si>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</si>
  <si>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</si>
  <si>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</si>
  <si>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</si>
  <si>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</si>
  <si>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</si>
  <si>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</si>
  <si>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</si>
  <si>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</si>
  <si>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</si>
  <si>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</si>
  <si>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</si>
  <si>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</si>
  <si>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</si>
  <si>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</si>
  <si>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</si>
  <si>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</si>
  <si>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</si>
  <si>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</si>
  <si>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</si>
  <si>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</si>
  <si>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</si>
  <si>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</si>
  <si>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</si>
  <si>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</si>
  <si>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</si>
  <si>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</si>
  <si>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</si>
  <si>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</si>
  <si>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</si>
  <si>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</si>
  <si>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</si>
  <si>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</si>
  <si>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</si>
  <si>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</si>
  <si>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</si>
  <si>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</si>
  <si>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</si>
  <si>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</si>
  <si>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</si>
  <si>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</si>
  <si>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</si>
  <si>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</si>
  <si>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</si>
  <si>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</si>
  <si>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</si>
  <si>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</si>
  <si>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</si>
  <si>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</si>
  <si>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</si>
  <si>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</si>
  <si>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</si>
  <si>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</si>
  <si>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</si>
  <si>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</si>
  <si>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</si>
  <si>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</si>
  <si>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</si>
  <si>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</si>
  <si>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</si>
  <si>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</si>
  <si>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</si>
  <si>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</si>
  <si>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</si>
  <si>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</si>
  <si>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</si>
  <si>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</si>
  <si>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</si>
  <si>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</si>
  <si>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</si>
  <si>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</si>
  <si>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</si>
  <si>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</si>
  <si>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</si>
  <si>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</si>
  <si>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</si>
  <si>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</si>
  <si>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</si>
  <si>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</si>
  <si>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</si>
  <si>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</si>
  <si>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</si>
  <si>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</si>
  <si>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</si>
  <si>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</si>
  <si>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</si>
  <si>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</si>
  <si>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</si>
  <si>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</si>
  <si>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</si>
  <si>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</si>
  <si>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</si>
  <si>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</si>
  <si>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</si>
  <si>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</si>
  <si>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</si>
  <si>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</si>
  <si>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</si>
  <si>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</si>
  <si>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</si>
  <si>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</si>
  <si>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</si>
  <si>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</si>
  <si>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</si>
  <si>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</si>
  <si>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</si>
  <si>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</si>
  <si>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</si>
  <si>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</si>
  <si>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</si>
  <si>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</si>
  <si>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</si>
  <si>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</si>
  <si>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</si>
  <si>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</si>
  <si>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</si>
  <si>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</si>
  <si>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</si>
  <si>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</si>
  <si>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</si>
  <si>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</si>
  <si>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</si>
  <si>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</si>
  <si>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</si>
  <si>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</si>
  <si>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</si>
  <si>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</si>
  <si>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</si>
  <si>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</si>
  <si>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</si>
  <si>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</si>
  <si>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</si>
  <si>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</si>
  <si>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</si>
  <si>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</si>
  <si>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</si>
  <si>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</si>
  <si>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</si>
  <si>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</si>
  <si>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</si>
  <si>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</si>
  <si>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</si>
  <si>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</si>
  <si>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</si>
  <si>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</si>
  <si>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</si>
  <si>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</si>
  <si>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</si>
  <si>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</si>
  <si>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</si>
  <si>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</si>
  <si>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</si>
  <si>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</si>
  <si>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</si>
  <si>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</si>
  <si>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</si>
  <si>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</si>
  <si>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</si>
  <si>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</si>
  <si>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</si>
  <si>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</si>
  <si>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</si>
  <si>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</si>
  <si>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</si>
  <si>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</si>
  <si>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</si>
  <si>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</si>
  <si>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</si>
  <si>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</si>
  <si>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</si>
  <si>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</si>
  <si>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</si>
  <si>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</si>
  <si>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</si>
  <si>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</si>
  <si>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</si>
  <si>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</si>
  <si>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</si>
  <si>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</si>
  <si>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</si>
  <si>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</si>
  <si>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</si>
  <si>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</si>
  <si>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</si>
  <si>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</si>
  <si>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</si>
  <si>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</si>
  <si>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</si>
  <si>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</si>
  <si>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</si>
  <si>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</si>
  <si>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</si>
  <si>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</si>
  <si>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</si>
  <si>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</si>
  <si>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</si>
  <si>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</si>
  <si>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</si>
  <si>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</si>
  <si>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</si>
  <si>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</si>
  <si>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</si>
  <si>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</si>
  <si>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</si>
  <si>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</si>
  <si>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</si>
  <si>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</si>
  <si>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</si>
  <si>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</si>
  <si>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</si>
  <si>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</si>
  <si>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</si>
  <si>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</si>
  <si>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</si>
  <si>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</si>
  <si>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</si>
  <si>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</si>
  <si>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</si>
  <si>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</si>
  <si>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</si>
  <si>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</si>
  <si>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</si>
  <si>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</si>
  <si>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</si>
  <si>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</si>
  <si>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</si>
  <si>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</si>
  <si>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</si>
  <si>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</si>
  <si>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</si>
  <si>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</si>
  <si>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</si>
  <si>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</si>
  <si>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</si>
  <si>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</si>
  <si>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</si>
  <si>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</si>
  <si>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</si>
  <si>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</si>
  <si>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</si>
  <si>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</si>
  <si>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</si>
  <si>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</si>
  <si>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</si>
  <si>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</si>
  <si>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</si>
  <si>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</si>
  <si>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</si>
  <si>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</si>
  <si>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</si>
  <si>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</si>
  <si>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</si>
  <si>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</si>
  <si>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</si>
  <si>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</si>
  <si>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</si>
  <si>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</si>
  <si>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</si>
  <si>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</si>
  <si>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</si>
  <si>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</si>
  <si>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</si>
  <si>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</si>
  <si>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</si>
  <si>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</si>
  <si>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</si>
  <si>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</si>
  <si>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</si>
  <si>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</si>
  <si>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</si>
  <si>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</si>
  <si>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</si>
  <si>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</si>
  <si>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</si>
  <si>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</si>
  <si>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</si>
  <si>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</si>
  <si>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</si>
  <si>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</si>
  <si>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</si>
  <si>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</si>
  <si>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</si>
  <si>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</si>
  <si>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</si>
  <si>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</si>
  <si>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</si>
  <si>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</si>
  <si>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</si>
  <si>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</si>
  <si>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</si>
  <si>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</si>
  <si>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</si>
  <si>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</si>
  <si>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</si>
  <si>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</si>
  <si>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</si>
  <si>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</si>
  <si>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</si>
  <si>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</si>
  <si>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</si>
  <si>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</si>
  <si>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</si>
  <si>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</si>
  <si>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</si>
  <si>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</si>
  <si>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</si>
  <si>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</si>
  <si>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</si>
  <si>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</si>
  <si>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</si>
  <si>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</si>
  <si>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</si>
  <si>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</si>
  <si>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</si>
  <si>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</si>
  <si>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</si>
  <si>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</si>
  <si>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</si>
  <si>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</si>
  <si>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</si>
  <si>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</si>
  <si>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</si>
  <si>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</si>
  <si>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</si>
  <si>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</si>
  <si>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</si>
  <si>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</si>
  <si>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</si>
  <si>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</si>
  <si>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</si>
  <si>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</si>
  <si>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</si>
  <si>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</si>
  <si>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</si>
  <si>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</si>
  <si>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</si>
  <si>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</si>
  <si>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</si>
  <si>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</si>
  <si>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</si>
  <si>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</si>
  <si>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</si>
  <si>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</si>
  <si>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</si>
  <si>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</si>
  <si>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</si>
  <si>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</si>
  <si>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</si>
  <si>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</si>
  <si>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</si>
  <si>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</si>
  <si>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</si>
  <si>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</si>
  <si>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</si>
  <si>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</si>
  <si>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</si>
  <si>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</si>
  <si>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</si>
  <si>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</si>
  <si>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</si>
  <si>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</si>
  <si>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</si>
  <si>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</si>
  <si>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</si>
  <si>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</si>
  <si>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</si>
  <si>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</si>
  <si>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</si>
  <si>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</si>
  <si>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</si>
  <si>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</si>
  <si>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</si>
  <si>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</si>
  <si>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</si>
  <si>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</si>
  <si>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</si>
  <si>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</si>
  <si>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</si>
  <si>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</si>
  <si>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</si>
  <si>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</si>
  <si>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</si>
  <si>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</si>
  <si>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</si>
  <si>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</si>
  <si>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</si>
  <si>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</si>
  <si>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</si>
  <si>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</si>
  <si>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</si>
  <si>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</si>
  <si>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</si>
  <si>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</si>
  <si>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</si>
  <si>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</si>
  <si>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</si>
  <si>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</si>
  <si>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</si>
  <si>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</si>
  <si>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</si>
  <si>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</si>
  <si>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</si>
  <si>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</si>
  <si>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</si>
  <si>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</si>
  <si>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</si>
  <si>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</si>
  <si>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</si>
  <si>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</si>
  <si>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</si>
  <si>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</si>
  <si>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</si>
  <si>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</si>
  <si>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</si>
  <si>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</si>
  <si>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</si>
  <si>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</si>
  <si>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</si>
  <si>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</si>
  <si>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</si>
  <si>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</si>
  <si>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</si>
  <si>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</si>
  <si>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</si>
  <si>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</si>
  <si>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</si>
  <si>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</si>
  <si>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</si>
  <si>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</si>
  <si>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</si>
  <si>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</si>
  <si>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</si>
  <si>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</si>
  <si>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</si>
  <si>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</si>
  <si>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</si>
  <si>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</si>
  <si>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</si>
  <si>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</si>
  <si>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</si>
  <si>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</si>
  <si>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</si>
  <si>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</si>
  <si>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</si>
  <si>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</si>
  <si>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</si>
  <si>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</si>
  <si>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</si>
  <si>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</si>
  <si>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</si>
  <si>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</si>
  <si>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</si>
  <si>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</si>
  <si>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</si>
  <si>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</si>
  <si>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</si>
  <si>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</si>
  <si>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</si>
  <si>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</si>
  <si>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</si>
  <si>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</si>
  <si>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</si>
  <si>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</si>
  <si>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</si>
  <si>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</si>
  <si>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</si>
  <si>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</si>
  <si>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</si>
  <si>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</si>
  <si>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</si>
  <si>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</si>
  <si>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</si>
  <si>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</si>
  <si>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</si>
  <si>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</si>
  <si>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</si>
  <si>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</si>
  <si>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</si>
  <si>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</si>
  <si>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</si>
  <si>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</si>
  <si>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</si>
  <si>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</si>
  <si>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</si>
  <si>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</si>
  <si>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</si>
  <si>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</si>
  <si>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</si>
  <si>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</si>
  <si>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</si>
  <si>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</si>
  <si>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</si>
  <si>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</si>
  <si>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</si>
  <si>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</si>
  <si>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</si>
  <si>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</si>
  <si>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</si>
  <si>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</si>
  <si>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</si>
  <si>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</si>
  <si>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</si>
  <si>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</si>
  <si>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</si>
  <si>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</si>
  <si>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</si>
  <si>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</si>
  <si>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</si>
  <si>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</si>
  <si>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</si>
  <si>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</si>
  <si>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</si>
  <si>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</si>
  <si>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</si>
  <si>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</si>
  <si>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</si>
  <si>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</si>
  <si>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</si>
  <si>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</si>
  <si>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</si>
  <si>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</si>
  <si>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</si>
  <si>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</si>
  <si>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</si>
  <si>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</si>
  <si>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</si>
  <si>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</si>
  <si>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</si>
  <si>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</si>
  <si>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</si>
  <si>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</si>
  <si>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</si>
  <si>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</si>
  <si>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</si>
  <si>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</si>
  <si>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</si>
  <si>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</si>
  <si>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</si>
  <si>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</si>
  <si>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</si>
  <si>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</si>
  <si>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</si>
  <si>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</si>
  <si>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</si>
  <si>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</si>
  <si>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</si>
  <si>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</si>
  <si>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</si>
  <si>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</si>
  <si>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</si>
  <si>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</si>
  <si>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</si>
  <si>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</si>
  <si>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</si>
  <si>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</si>
  <si>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</si>
  <si>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</si>
  <si>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</si>
  <si>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</si>
  <si>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</si>
  <si>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</si>
  <si>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</si>
  <si>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</si>
  <si>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</si>
  <si>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</si>
  <si>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</si>
  <si>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</si>
  <si>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</si>
  <si>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</si>
  <si>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</si>
  <si>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</si>
  <si>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</si>
  <si>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</si>
  <si>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</si>
  <si>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</si>
  <si>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</si>
  <si>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</si>
  <si>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</si>
  <si>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</si>
  <si>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</si>
  <si>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</si>
  <si>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</si>
  <si>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</si>
  <si>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</si>
  <si>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</si>
  <si>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</si>
  <si>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</si>
  <si>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</si>
  <si>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</si>
  <si>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</si>
  <si>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</si>
  <si>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</si>
  <si>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</si>
  <si>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</si>
  <si>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</si>
  <si>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</si>
  <si>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</si>
  <si>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</si>
  <si>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</si>
  <si>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</si>
  <si>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</si>
  <si>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</si>
  <si>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</si>
  <si>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</si>
  <si>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</si>
  <si>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</si>
  <si>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</si>
  <si>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</si>
  <si>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</si>
  <si>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</si>
  <si>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</si>
  <si>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</si>
  <si>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</si>
  <si>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</si>
  <si>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</si>
  <si>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</si>
  <si>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</si>
  <si>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</si>
  <si>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</si>
  <si>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</si>
  <si>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</si>
  <si>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</si>
  <si>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</si>
  <si>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</si>
  <si>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</si>
  <si>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</si>
  <si>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</si>
  <si>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</si>
  <si>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</si>
  <si>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</si>
  <si>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</si>
  <si>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</si>
  <si>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</si>
  <si>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</si>
  <si>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</si>
  <si>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</si>
  <si>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</si>
  <si>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</si>
  <si>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</si>
  <si>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</si>
  <si>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</si>
  <si>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</si>
  <si>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</si>
  <si>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</si>
  <si>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</si>
  <si>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</si>
  <si>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</si>
  <si>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</si>
  <si>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</si>
  <si>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</si>
  <si>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</si>
  <si>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</si>
  <si>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</si>
  <si>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</si>
  <si>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</si>
  <si>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</si>
  <si>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</si>
  <si>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</si>
  <si>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</si>
  <si>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</si>
  <si>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</si>
  <si>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</si>
  <si>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</si>
  <si>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</si>
  <si>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</si>
  <si>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</si>
  <si>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</si>
  <si>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</si>
  <si>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</si>
  <si>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</si>
  <si>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</si>
  <si>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</si>
  <si>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</si>
  <si>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</si>
  <si>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</si>
  <si>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</si>
  <si>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</si>
  <si>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</si>
  <si>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</si>
  <si>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</si>
  <si>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</si>
  <si>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</si>
  <si>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</si>
  <si>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</si>
  <si>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</si>
  <si>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</si>
  <si>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</si>
  <si>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</si>
  <si>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</si>
  <si>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</si>
  <si>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</si>
  <si>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</si>
  <si>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</si>
  <si>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</si>
  <si>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</si>
  <si>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</si>
  <si>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</si>
  <si>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</si>
  <si>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</si>
  <si>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</si>
  <si>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</si>
  <si>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</si>
  <si>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</si>
  <si>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</si>
  <si>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</si>
  <si>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</si>
  <si>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</si>
  <si>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</si>
  <si>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</si>
  <si>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</si>
  <si>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</si>
  <si>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</si>
  <si>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</si>
  <si>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</si>
  <si>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</si>
  <si>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</si>
  <si>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</si>
  <si>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</si>
  <si>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</si>
  <si>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</si>
  <si>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</si>
  <si>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</si>
  <si>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</si>
  <si>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</si>
  <si>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</si>
  <si>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</si>
  <si>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</si>
  <si>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</si>
  <si>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</si>
  <si>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</si>
  <si>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</si>
  <si>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</si>
  <si>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</si>
  <si>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</si>
  <si>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</si>
  <si>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</si>
  <si>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</si>
  <si>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</si>
  <si>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</si>
  <si>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</si>
  <si>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</si>
  <si>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</si>
  <si>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</si>
  <si>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</si>
  <si>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</si>
  <si>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</si>
  <si>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</si>
  <si>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</si>
  <si>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</si>
  <si>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</si>
  <si>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</si>
  <si>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</si>
  <si>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</si>
  <si>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</si>
  <si>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</si>
  <si>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</si>
  <si>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</si>
  <si>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</si>
  <si>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</si>
  <si>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</si>
  <si>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</si>
  <si>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</si>
  <si>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</si>
  <si>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</si>
  <si>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</si>
  <si>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</si>
  <si>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</si>
  <si>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</si>
  <si>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</si>
  <si>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</si>
  <si>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</si>
  <si>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</si>
  <si>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</si>
  <si>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</si>
  <si>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</si>
  <si>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</si>
  <si>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</si>
  <si>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</si>
  <si>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</si>
  <si>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</si>
  <si>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</si>
  <si>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</si>
  <si>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</si>
  <si>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</si>
  <si>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</si>
  <si>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</si>
  <si>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</si>
  <si>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</si>
  <si>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</si>
  <si>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</si>
  <si>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</si>
  <si>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</si>
  <si>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</si>
  <si>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</si>
  <si>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</si>
  <si>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</si>
  <si>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</si>
  <si>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</si>
  <si>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</si>
  <si>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</si>
  <si>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</si>
  <si>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</si>
  <si>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</si>
  <si>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</si>
  <si>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</si>
  <si>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</si>
  <si>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</si>
  <si>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</si>
  <si>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</si>
  <si>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</si>
  <si>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</si>
  <si>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</si>
  <si>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</si>
  <si>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</si>
  <si>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</si>
  <si>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</si>
  <si>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</si>
  <si>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</si>
  <si>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</si>
  <si>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</si>
  <si>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</si>
  <si>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</si>
  <si>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</si>
  <si>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</si>
  <si>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</si>
  <si>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</si>
  <si>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</si>
  <si>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</si>
  <si>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</si>
  <si>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</si>
  <si>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</si>
  <si>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</si>
  <si>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</si>
  <si>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</si>
  <si>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</si>
  <si>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</si>
  <si>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</si>
  <si>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</si>
  <si>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</si>
  <si>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</si>
  <si>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</si>
  <si>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</si>
  <si>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</si>
  <si>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</si>
  <si>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</si>
  <si>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</si>
  <si>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</si>
  <si>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</si>
  <si>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</si>
  <si>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</si>
  <si>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</si>
  <si>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</si>
  <si>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</si>
  <si>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</si>
  <si>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</si>
  <si>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</si>
  <si>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</si>
  <si>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</si>
  <si>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</si>
  <si>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</si>
  <si>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</si>
  <si>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</si>
  <si>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</si>
  <si>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</si>
  <si>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</si>
  <si>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</si>
  <si>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</si>
  <si>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</si>
  <si>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</si>
  <si>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</si>
  <si>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</si>
  <si>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</si>
  <si>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</si>
  <si>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</si>
  <si>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</si>
  <si>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</si>
  <si>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</si>
  <si>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</si>
  <si>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</si>
  <si>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</si>
  <si>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</si>
  <si>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</si>
  <si>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</si>
  <si>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</si>
  <si>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</si>
  <si>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</si>
  <si>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</si>
  <si>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</si>
  <si>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</si>
  <si>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</si>
  <si>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</si>
  <si>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</si>
  <si>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</si>
  <si>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</si>
  <si>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</si>
  <si>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</si>
  <si>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</si>
  <si>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</si>
  <si>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</si>
  <si>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</si>
  <si>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</si>
  <si>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</si>
  <si>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</si>
  <si>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</si>
  <si>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</si>
  <si>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</si>
  <si>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</si>
  <si>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</si>
  <si>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</si>
  <si>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</si>
  <si>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</si>
  <si>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</si>
  <si>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</si>
  <si>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</si>
  <si>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</si>
  <si>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</si>
  <si>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</si>
  <si>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</si>
  <si>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</si>
  <si>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</si>
  <si>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</si>
  <si>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</si>
  <si>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</si>
  <si>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</si>
  <si>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</si>
  <si>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</si>
  <si>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</si>
  <si>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</si>
  <si>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</si>
  <si>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</si>
  <si>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</si>
  <si>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</si>
  <si>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</si>
  <si>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</si>
  <si>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</si>
  <si>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</si>
  <si>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</si>
  <si>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</si>
  <si>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</si>
  <si>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</si>
  <si>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</si>
  <si>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</si>
  <si>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</si>
  <si>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</si>
  <si>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</si>
  <si>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</si>
  <si>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</si>
  <si>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</si>
  <si>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</si>
  <si>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</si>
  <si>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</si>
  <si>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</si>
  <si>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</si>
  <si>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</si>
  <si>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</si>
  <si>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</si>
  <si>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</si>
  <si>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</si>
  <si>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</si>
  <si>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</si>
  <si>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</si>
  <si>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</si>
  <si>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</si>
  <si>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</si>
  <si>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</si>
  <si>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</si>
  <si>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</si>
  <si>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</si>
  <si>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</si>
  <si>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</si>
  <si>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</si>
  <si>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</si>
  <si>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</si>
  <si>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</si>
  <si>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</si>
  <si>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</si>
  <si>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</si>
  <si>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</si>
  <si>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</si>
  <si>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</si>
  <si>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</si>
  <si>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</si>
  <si>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</si>
  <si>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</si>
  <si>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</si>
  <si>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</si>
  <si>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</si>
  <si>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</si>
  <si>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</si>
  <si>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</si>
  <si>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</si>
  <si>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</si>
  <si>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</si>
  <si>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</si>
  <si>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</si>
  <si>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</si>
  <si>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</si>
  <si>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</si>
  <si>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</si>
  <si>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</si>
  <si>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</si>
  <si>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</si>
  <si>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</si>
  <si>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</si>
  <si>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</si>
  <si>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</si>
  <si>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</si>
  <si>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</si>
  <si>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</si>
  <si>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</si>
  <si>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</si>
  <si>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</si>
  <si>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</si>
  <si>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</si>
  <si>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</si>
  <si>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</si>
  <si>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</si>
  <si>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</si>
  <si>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</si>
  <si>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</si>
  <si>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</si>
  <si>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</si>
  <si>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</si>
  <si>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</si>
  <si>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</si>
  <si>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</si>
  <si>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</si>
  <si>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</si>
  <si>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</si>
  <si>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</si>
  <si>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</si>
  <si>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</si>
  <si>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</si>
  <si>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</si>
  <si>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</si>
  <si>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</si>
  <si>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</si>
  <si>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</si>
  <si>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</si>
  <si>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</si>
  <si>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</si>
  <si>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</si>
  <si>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</si>
  <si>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</si>
  <si>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</si>
  <si>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</si>
  <si>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</si>
  <si>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</si>
  <si>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</si>
  <si>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</si>
  <si>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</si>
  <si>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</si>
  <si>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</si>
  <si>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</si>
  <si>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</si>
  <si>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</si>
  <si>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</si>
  <si>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</si>
  <si>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</si>
  <si>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</si>
  <si>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</si>
  <si>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</si>
  <si>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</si>
  <si>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</si>
  <si>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</si>
  <si>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</si>
  <si>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</si>
  <si>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</si>
  <si>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</si>
  <si>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</si>
  <si>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</si>
  <si>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</si>
  <si>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</si>
  <si>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</si>
  <si>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</si>
  <si>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</si>
  <si>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</si>
  <si>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</si>
  <si>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</si>
  <si>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</si>
  <si>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</si>
  <si>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</si>
  <si>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</si>
  <si>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</si>
  <si>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</si>
  <si>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</si>
  <si>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</si>
  <si>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</si>
  <si>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</si>
  <si>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</si>
  <si>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</si>
  <si>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</si>
  <si>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</si>
  <si>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</si>
  <si>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</si>
  <si>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</si>
  <si>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</si>
  <si>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</si>
  <si>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</si>
  <si>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</si>
  <si>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</si>
  <si>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</si>
  <si>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</si>
  <si>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</si>
  <si>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</si>
  <si>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</si>
  <si>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</si>
  <si>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</si>
  <si>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</si>
  <si>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</si>
  <si>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</si>
  <si>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</si>
  <si>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</si>
  <si>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</si>
  <si>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</si>
  <si>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</si>
  <si>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</si>
  <si>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</si>
  <si>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</si>
  <si>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</si>
  <si>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</si>
  <si>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</si>
  <si>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</si>
  <si>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</si>
  <si>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</si>
  <si>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</si>
  <si>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</si>
  <si>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</si>
  <si>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</si>
  <si>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</si>
  <si>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</si>
  <si>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</si>
  <si>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</si>
  <si>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</si>
  <si>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</si>
  <si>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</si>
  <si>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</si>
  <si>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</si>
  <si>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</si>
  <si>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</si>
  <si>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</si>
  <si>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</si>
  <si>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</si>
  <si>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</si>
  <si>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</si>
  <si>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</si>
  <si>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</si>
  <si>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</si>
  <si>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</si>
  <si>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</si>
  <si>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</si>
  <si>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</si>
  <si>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</si>
  <si>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</si>
  <si>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</si>
  <si>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</si>
  <si>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</si>
  <si>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</si>
  <si>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</si>
  <si>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</si>
  <si>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</si>
  <si>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</si>
  <si>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</si>
  <si>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</si>
  <si>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</si>
  <si>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</si>
  <si>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</si>
  <si>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</si>
  <si>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</si>
  <si>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</si>
  <si>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</si>
  <si>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</si>
  <si>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</si>
  <si>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</si>
  <si>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</si>
  <si>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</si>
  <si>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</si>
  <si>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</si>
  <si>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</si>
  <si>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</si>
  <si>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</si>
  <si>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</si>
  <si>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</si>
  <si>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</si>
  <si>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</si>
  <si>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</si>
  <si>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</si>
  <si>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</si>
  <si>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</si>
  <si>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</si>
  <si>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</si>
  <si>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</si>
  <si>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</si>
  <si>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</si>
  <si>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</si>
  <si>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</si>
  <si>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</si>
  <si>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</si>
  <si>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</si>
  <si>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</si>
  <si>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</si>
  <si>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</si>
  <si>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</si>
  <si>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</si>
  <si>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</si>
  <si>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</si>
  <si>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</si>
  <si>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</si>
  <si>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</si>
  <si>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</si>
  <si>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</si>
  <si>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</si>
  <si>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</si>
  <si>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</si>
  <si>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</si>
  <si>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</si>
  <si>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</si>
  <si>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</si>
  <si>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</si>
  <si>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</si>
  <si>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</si>
  <si>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</si>
  <si>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</si>
  <si>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</si>
  <si>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</si>
  <si>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</si>
  <si>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</si>
  <si>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</si>
  <si>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</si>
  <si>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</si>
  <si>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</si>
  <si>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</si>
  <si>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</si>
  <si>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</si>
  <si>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</si>
  <si>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</si>
  <si>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</si>
  <si>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</si>
  <si>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</si>
  <si>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</si>
  <si>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</si>
  <si>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</si>
  <si>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</si>
  <si>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</si>
  <si>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</si>
  <si>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</si>
  <si>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</si>
  <si>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</si>
  <si>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</si>
  <si>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</si>
  <si>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</si>
  <si>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</si>
  <si>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</si>
  <si>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</si>
  <si>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</si>
  <si>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</si>
  <si>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</si>
  <si>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</si>
  <si>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</si>
  <si>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</si>
  <si>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</si>
  <si>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</si>
  <si>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</si>
  <si>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</si>
  <si>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</si>
  <si>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</si>
  <si>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</si>
  <si>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</si>
  <si>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</si>
  <si>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</si>
  <si>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</si>
  <si>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</si>
  <si>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</si>
  <si>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</si>
  <si>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</si>
  <si>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</si>
  <si>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</si>
  <si>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</si>
  <si>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</si>
  <si>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</si>
  <si>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</si>
  <si>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</si>
  <si>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</si>
  <si>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</si>
  <si>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</si>
  <si>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</si>
  <si>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</si>
  <si>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</si>
  <si>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</si>
  <si>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</si>
  <si>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</si>
  <si>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</si>
  <si>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</si>
  <si>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</si>
  <si>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</si>
  <si>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</si>
  <si>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</si>
  <si>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</si>
  <si>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</si>
  <si>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</si>
  <si>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</si>
  <si>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</si>
  <si>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</si>
  <si>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</si>
  <si>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</si>
  <si>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</si>
  <si>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</si>
  <si>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</si>
  <si>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</si>
  <si>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</si>
  <si>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</si>
  <si>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</si>
  <si>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</si>
  <si>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</si>
  <si>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</si>
  <si>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</si>
  <si>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</si>
  <si>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</si>
  <si>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</si>
  <si>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</si>
  <si>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</si>
  <si>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</si>
  <si>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</si>
  <si>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</si>
  <si>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</si>
  <si>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</si>
  <si>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</si>
  <si>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</si>
  <si>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</si>
  <si>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</si>
  <si>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</si>
  <si>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</si>
  <si>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</si>
  <si>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</si>
  <si>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</si>
  <si>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</si>
  <si>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</si>
  <si>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</si>
  <si>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</si>
  <si>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</si>
  <si>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</si>
  <si>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</si>
  <si>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</si>
  <si>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</si>
  <si>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</si>
  <si>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</si>
  <si>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</si>
  <si>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</si>
  <si>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</si>
  <si>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</si>
  <si>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</si>
  <si>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</si>
  <si>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</si>
  <si>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</si>
  <si>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</si>
  <si>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</si>
  <si>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</si>
  <si>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</si>
  <si>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</si>
  <si>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</si>
  <si>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</si>
  <si>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</si>
  <si>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</si>
  <si>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</si>
  <si>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</si>
  <si>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</si>
  <si>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</si>
  <si>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</si>
  <si>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</si>
  <si>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</si>
  <si>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</si>
  <si>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</si>
  <si>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</si>
  <si>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</si>
  <si>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</si>
  <si>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</si>
  <si>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</si>
  <si>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</si>
  <si>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</si>
  <si>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</si>
  <si>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</si>
  <si>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</si>
  <si>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</si>
  <si>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</si>
  <si>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</si>
  <si>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</si>
  <si>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</si>
  <si>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</si>
  <si>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</si>
  <si>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</si>
  <si>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</si>
  <si>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</si>
  <si>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</si>
  <si>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</si>
  <si>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</si>
  <si>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</si>
  <si>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</si>
  <si>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</si>
  <si>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</si>
  <si>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</si>
  <si>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</si>
  <si>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</si>
  <si>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</si>
  <si>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</si>
  <si>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</si>
  <si>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</si>
  <si>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</si>
  <si>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</si>
  <si>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</si>
  <si>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</si>
  <si>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</si>
  <si>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</si>
  <si>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</si>
  <si>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</si>
  <si>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</si>
  <si>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</si>
  <si>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</si>
  <si>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</si>
  <si>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</si>
  <si>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</si>
  <si>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</si>
  <si>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</si>
  <si>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</si>
  <si>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</si>
  <si>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</si>
  <si>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</si>
  <si>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</si>
  <si>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</si>
  <si>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</si>
  <si>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</si>
  <si>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</si>
  <si>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</si>
  <si>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</si>
  <si>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</si>
  <si>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</si>
  <si>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</si>
  <si>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</si>
  <si>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</si>
  <si>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</si>
  <si>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</si>
  <si>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</si>
  <si>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</si>
  <si>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</si>
  <si>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</si>
  <si>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</si>
  <si>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</si>
  <si>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</si>
  <si>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</si>
  <si>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</si>
  <si>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</si>
  <si>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</si>
  <si>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</si>
  <si>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</si>
  <si>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</si>
  <si>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</si>
  <si>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</si>
  <si>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</si>
  <si>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</si>
  <si>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</si>
  <si>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</si>
  <si>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</si>
  <si>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</si>
  <si>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</si>
  <si>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</si>
  <si>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</si>
  <si>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</si>
  <si>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</si>
  <si>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</si>
  <si>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</si>
  <si>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</si>
  <si>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</si>
  <si>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</si>
  <si>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</si>
  <si>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</si>
  <si>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</si>
  <si>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</si>
  <si>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</si>
  <si>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</si>
  <si>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</si>
  <si>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</si>
  <si>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</si>
  <si>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</si>
  <si>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</si>
  <si>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</si>
  <si>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</si>
  <si>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</si>
  <si>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</si>
  <si>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</si>
  <si>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</si>
  <si>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</si>
  <si>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</si>
  <si>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</si>
  <si>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</si>
  <si>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</si>
  <si>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</si>
  <si>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</si>
  <si>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</si>
  <si>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</si>
  <si>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</si>
  <si>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</si>
  <si>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</si>
  <si>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</si>
  <si>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</si>
  <si>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</si>
  <si>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</si>
  <si>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</si>
  <si>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</si>
  <si>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</si>
  <si>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</si>
  <si>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</si>
  <si>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</si>
  <si>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</si>
  <si>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</si>
  <si>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</si>
  <si>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</si>
  <si>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</si>
  <si>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</si>
  <si>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</si>
  <si>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</si>
  <si>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</si>
  <si>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</si>
  <si>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</si>
  <si>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</si>
  <si>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</si>
  <si>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</si>
  <si>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</si>
  <si>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</si>
  <si>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</si>
  <si>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</si>
  <si>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</si>
  <si>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</si>
  <si>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</si>
  <si>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</si>
  <si>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</si>
  <si>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</si>
  <si>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</si>
  <si>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</si>
  <si>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</si>
  <si>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</si>
  <si>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</si>
  <si>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</si>
  <si>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</si>
  <si>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</si>
  <si>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</si>
  <si>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</si>
  <si>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</si>
  <si>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</si>
  <si>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</si>
  <si>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</si>
  <si>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</si>
  <si>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</si>
  <si>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</si>
  <si>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</si>
  <si>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</si>
  <si>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</si>
  <si>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</si>
  <si>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</si>
  <si>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</si>
  <si>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</si>
  <si>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</si>
  <si>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</si>
  <si>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</si>
  <si>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</si>
  <si>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</si>
  <si>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</si>
  <si>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</si>
  <si>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</si>
  <si>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</si>
  <si>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</si>
  <si>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</si>
  <si>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</si>
  <si>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</si>
  <si>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</si>
  <si>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</si>
  <si>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</si>
  <si>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</si>
  <si>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</si>
  <si>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</si>
  <si>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</si>
  <si>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</si>
  <si>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</si>
  <si>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</si>
  <si>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</si>
  <si>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</si>
  <si>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</si>
  <si>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</si>
  <si>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</si>
  <si>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</si>
  <si>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</si>
  <si>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</si>
  <si>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</si>
  <si>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</si>
  <si>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</si>
  <si>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</si>
  <si>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</si>
  <si>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</si>
  <si>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</si>
  <si>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</si>
  <si>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</si>
  <si>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</si>
  <si>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</si>
  <si>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</si>
  <si>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</si>
  <si>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</si>
  <si>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</si>
  <si>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</si>
  <si>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</si>
  <si>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</si>
  <si>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</si>
  <si>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</si>
  <si>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</si>
  <si>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</si>
  <si>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</si>
  <si>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</si>
  <si>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</si>
  <si>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</si>
  <si>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</si>
  <si>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</si>
  <si>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</si>
  <si>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</si>
  <si>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</si>
  <si>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</si>
  <si>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</si>
  <si>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</si>
  <si>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</si>
  <si>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</si>
  <si>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</si>
  <si>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</si>
  <si>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</si>
  <si>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</si>
  <si>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</si>
  <si>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</si>
  <si>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</si>
  <si>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</si>
  <si>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</si>
  <si>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</si>
  <si>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</si>
  <si>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</si>
  <si>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</si>
  <si>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</si>
  <si>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</si>
  <si>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</si>
  <si>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</si>
  <si>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</si>
  <si>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</si>
  <si>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</si>
  <si>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</si>
  <si>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</si>
  <si>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</si>
  <si>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</si>
  <si>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</si>
  <si>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</si>
  <si>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</si>
  <si>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</si>
  <si>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</si>
  <si>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</si>
  <si>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</si>
  <si>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</si>
  <si>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</si>
  <si>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</si>
  <si>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</si>
  <si>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</si>
  <si>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</si>
  <si>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</si>
  <si>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</si>
  <si>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</si>
  <si>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</si>
  <si>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</si>
  <si>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</si>
  <si>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</si>
  <si>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</si>
  <si>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</si>
  <si>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</si>
  <si>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</si>
  <si>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</si>
  <si>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</si>
  <si>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</si>
  <si>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</si>
  <si>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</si>
  <si>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</si>
  <si>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</si>
  <si>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</si>
  <si>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</si>
  <si>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</si>
  <si>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</si>
  <si>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</si>
  <si>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</si>
  <si>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</si>
  <si>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</si>
  <si>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</si>
  <si>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</si>
  <si>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</si>
  <si>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</si>
  <si>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</si>
  <si>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</si>
  <si>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</si>
  <si>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</si>
  <si>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</si>
  <si>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</si>
  <si>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</si>
  <si>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</si>
  <si>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</si>
  <si>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</si>
  <si>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</si>
  <si>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</si>
  <si>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</si>
  <si>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</si>
  <si>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</si>
  <si>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</si>
  <si>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</si>
  <si>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</si>
  <si>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</si>
  <si>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</si>
  <si>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</si>
  <si>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</si>
  <si>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</si>
  <si>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</si>
  <si>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</si>
  <si>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</si>
  <si>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</si>
  <si>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</si>
  <si>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</si>
  <si>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</si>
  <si>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</si>
  <si>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</si>
  <si>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</si>
  <si>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</si>
  <si>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</si>
  <si>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</si>
  <si>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</si>
  <si>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</si>
  <si>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</si>
  <si>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</si>
  <si>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</si>
  <si>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</si>
  <si>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</si>
  <si>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</si>
  <si>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</si>
  <si>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</si>
  <si>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</si>
  <si>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</si>
  <si>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</si>
  <si>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</si>
  <si>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</si>
  <si>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</si>
  <si>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</si>
  <si>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</si>
  <si>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</si>
  <si>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</si>
  <si>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</si>
  <si>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</si>
  <si>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</si>
  <si>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</si>
  <si>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</si>
  <si>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</si>
  <si>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</si>
  <si>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</si>
  <si>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</si>
  <si>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</si>
  <si>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</si>
  <si>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</si>
  <si>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</si>
  <si>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</si>
  <si>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</si>
  <si>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</si>
  <si>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</si>
  <si>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</si>
  <si>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</si>
  <si>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</si>
  <si>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</si>
  <si>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</si>
  <si>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</si>
  <si>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</si>
  <si>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</si>
  <si>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</si>
  <si>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</si>
  <si>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</si>
  <si>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</si>
  <si>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</si>
  <si>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</si>
  <si>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</si>
  <si>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</si>
  <si>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</si>
  <si>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</si>
  <si>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</si>
  <si>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</si>
  <si>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</si>
  <si>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</si>
  <si>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</si>
  <si>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</si>
  <si>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</si>
  <si>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</si>
  <si>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</si>
  <si>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</si>
  <si>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</si>
  <si>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</si>
  <si>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</si>
  <si>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</si>
  <si>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</si>
  <si>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</si>
  <si>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</si>
  <si>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</si>
  <si>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</si>
  <si>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</si>
  <si>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</si>
  <si>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</si>
  <si>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</si>
  <si>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</si>
  <si>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</si>
  <si>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</si>
  <si>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</si>
  <si>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</si>
  <si>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</si>
  <si>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</si>
  <si>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</si>
  <si>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</si>
  <si>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</si>
  <si>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</si>
  <si>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</si>
  <si>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</si>
  <si>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</si>
  <si>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</si>
  <si>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</si>
  <si>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</si>
  <si>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</si>
  <si>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</si>
  <si>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</si>
  <si>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</si>
  <si>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</si>
  <si>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</si>
  <si>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</si>
  <si>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</si>
  <si>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</si>
  <si>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</si>
  <si>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</si>
  <si>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</si>
  <si>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</si>
  <si>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</si>
  <si>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</si>
  <si>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</si>
  <si>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</si>
  <si>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</si>
  <si>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</si>
  <si>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</si>
  <si>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</si>
  <si>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</si>
  <si>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</si>
  <si>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</si>
  <si>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</si>
  <si>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</si>
  <si>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</si>
  <si>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</si>
  <si>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</si>
  <si>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</si>
  <si>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</si>
  <si>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</si>
  <si>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</si>
  <si>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</si>
  <si>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</si>
  <si>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</si>
  <si>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</si>
  <si>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</si>
  <si>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</si>
  <si>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</si>
  <si>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</si>
  <si>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</si>
  <si>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</si>
  <si>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</si>
  <si>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</si>
  <si>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</si>
  <si>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</si>
  <si>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</si>
  <si>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</si>
  <si>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</si>
  <si>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</si>
  <si>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</si>
  <si>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</si>
  <si>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</si>
  <si>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</si>
  <si>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</si>
  <si>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</si>
  <si>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</si>
  <si>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</si>
  <si>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</si>
  <si>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</si>
  <si>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</si>
  <si>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</si>
  <si>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</si>
  <si>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</si>
  <si>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</si>
  <si>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</si>
  <si>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</si>
  <si>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</si>
  <si>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</si>
  <si>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</si>
  <si>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</si>
  <si>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</si>
  <si>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</si>
  <si>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</si>
  <si>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</si>
  <si>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</si>
  <si>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</si>
  <si>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</si>
  <si>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</si>
  <si>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</si>
  <si>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</si>
  <si>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</si>
  <si>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</si>
  <si>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</si>
  <si>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</si>
  <si>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</si>
  <si>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</si>
  <si>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</si>
  <si>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</si>
  <si>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</si>
  <si>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</si>
  <si>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</si>
  <si>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</si>
  <si>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</si>
  <si>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</si>
  <si>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</si>
  <si>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</si>
  <si>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</si>
  <si>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</si>
  <si>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</si>
  <si>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</si>
  <si>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</si>
  <si>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</si>
  <si>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</si>
  <si>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</si>
  <si>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</si>
  <si>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</si>
  <si>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</si>
  <si>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</si>
  <si>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</si>
  <si>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</si>
  <si>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</si>
  <si>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</si>
  <si>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</si>
  <si>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</si>
  <si>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</si>
  <si>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</si>
  <si>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</si>
  <si>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</si>
  <si>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</si>
  <si>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</si>
  <si>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</si>
  <si>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</si>
  <si>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</si>
  <si>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</si>
  <si>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</si>
  <si>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</si>
  <si>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</si>
  <si>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</si>
  <si>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</si>
  <si>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</si>
  <si>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</si>
  <si>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</si>
  <si>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</si>
  <si>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</si>
  <si>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</si>
  <si>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</si>
  <si>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</si>
  <si>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</si>
  <si>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</si>
  <si>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</si>
  <si>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</si>
  <si>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</si>
  <si>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</si>
  <si>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</si>
  <si>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</si>
  <si>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</si>
  <si>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</si>
  <si>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</si>
  <si>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</si>
  <si>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</si>
  <si>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</si>
  <si>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</si>
  <si>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</si>
  <si>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</si>
  <si>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</si>
  <si>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</si>
  <si>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</si>
  <si>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</si>
  <si>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</si>
  <si>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</si>
  <si>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</si>
  <si>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</si>
  <si>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</si>
  <si>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</si>
  <si>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</si>
  <si>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</si>
  <si>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</si>
  <si>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</si>
  <si>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</si>
  <si>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</si>
  <si>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</si>
  <si>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</si>
  <si>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</si>
  <si>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</si>
  <si>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</si>
  <si>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</si>
  <si>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</si>
  <si>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</si>
  <si>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</si>
  <si>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</si>
  <si>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</si>
  <si>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</si>
  <si>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</si>
  <si>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</si>
  <si>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</si>
  <si>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</si>
  <si>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</si>
  <si>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</si>
  <si>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</si>
  <si>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</si>
  <si>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</si>
  <si>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</si>
  <si>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</si>
  <si>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</si>
  <si>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</si>
  <si>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</si>
  <si>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</si>
  <si>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</si>
  <si>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</si>
  <si>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</si>
  <si>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</si>
  <si>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</si>
  <si>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</si>
  <si>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</si>
  <si>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</si>
  <si>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</si>
  <si>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</si>
  <si>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</si>
  <si>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</si>
  <si>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</si>
  <si>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</si>
  <si>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</si>
  <si>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</si>
  <si>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</si>
  <si>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</si>
  <si>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</si>
  <si>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</si>
  <si>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</si>
  <si>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</si>
  <si>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</si>
  <si>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</si>
  <si>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</si>
  <si>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</si>
  <si>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</si>
  <si>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</si>
  <si>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</si>
  <si>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</si>
  <si>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</si>
  <si>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</si>
  <si>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</si>
  <si>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</si>
  <si>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</si>
  <si>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</si>
  <si>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</si>
  <si>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</si>
  <si>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</si>
  <si>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</si>
  <si>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</si>
  <si>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</si>
  <si>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</si>
  <si>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</si>
  <si>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</si>
  <si>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</si>
  <si>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</si>
  <si>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</si>
  <si>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</si>
  <si>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</si>
  <si>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</si>
  <si>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</si>
  <si>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</si>
  <si>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</si>
  <si>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</si>
  <si>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</si>
  <si>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</si>
  <si>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</si>
  <si>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</si>
  <si>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</si>
  <si>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</si>
  <si>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</si>
  <si>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</si>
  <si>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</si>
  <si>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</si>
  <si>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</si>
  <si>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</si>
  <si>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</si>
  <si>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</si>
  <si>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</si>
  <si>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</si>
  <si>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</si>
  <si>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</si>
  <si>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</si>
  <si>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</si>
  <si>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</si>
  <si>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</si>
  <si>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</si>
  <si>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</si>
  <si>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</si>
  <si>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</si>
  <si>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</si>
  <si>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</si>
  <si>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</si>
  <si>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</si>
  <si>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</si>
  <si>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</si>
  <si>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</si>
  <si>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</si>
  <si>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</si>
  <si>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</si>
  <si>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</si>
  <si>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</si>
  <si>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</si>
  <si>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</si>
  <si>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</si>
  <si>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</si>
  <si>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</si>
  <si>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</si>
  <si>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</si>
  <si>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</si>
  <si>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</si>
  <si>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</si>
  <si>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</si>
  <si>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</si>
  <si>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</si>
  <si>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</si>
  <si>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</si>
  <si>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</si>
  <si>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</si>
  <si>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</si>
  <si>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</si>
  <si>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</si>
  <si>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</si>
  <si>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</si>
  <si>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</si>
  <si>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</si>
  <si>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</si>
  <si>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</si>
  <si>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</si>
  <si>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</si>
  <si>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</si>
  <si>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</si>
  <si>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</si>
  <si>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</si>
  <si>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</si>
  <si>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</si>
  <si>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</si>
  <si>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</si>
  <si>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</si>
  <si>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</si>
  <si>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</si>
  <si>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</si>
  <si>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</si>
  <si>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</si>
  <si>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</si>
  <si>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</si>
  <si>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</si>
  <si>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</si>
  <si>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</si>
  <si>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</si>
  <si>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</si>
  <si>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</si>
  <si>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</si>
  <si>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</si>
  <si>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</si>
  <si>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</si>
  <si>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</si>
  <si>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</si>
  <si>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</si>
  <si>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</si>
  <si>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</si>
  <si>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</si>
  <si>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</si>
  <si>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</si>
  <si>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</si>
  <si>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</si>
  <si>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</si>
  <si>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</si>
  <si>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</si>
  <si>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</si>
  <si>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</si>
  <si>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</si>
  <si>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</si>
  <si>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</si>
  <si>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</si>
  <si>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</si>
  <si>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</si>
  <si>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</si>
  <si>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</si>
  <si>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</si>
  <si>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</si>
  <si>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</si>
  <si>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</si>
  <si>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</si>
  <si>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</si>
  <si>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</si>
  <si>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</si>
  <si>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</si>
  <si>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</si>
  <si>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</si>
  <si>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</si>
  <si>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</si>
  <si>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</si>
  <si>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</si>
  <si>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</si>
  <si>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</si>
  <si>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</si>
  <si>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</si>
  <si>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</si>
  <si>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</si>
  <si>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</si>
  <si>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</si>
  <si>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</si>
  <si>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</si>
  <si>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</si>
  <si>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</si>
  <si>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</si>
  <si>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</si>
  <si>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</si>
  <si>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</si>
  <si>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</si>
  <si>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</si>
  <si>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</si>
  <si>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</si>
  <si>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</si>
  <si>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</si>
  <si>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</si>
  <si>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</si>
  <si>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</si>
  <si>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</si>
  <si>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</si>
  <si>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</si>
  <si>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</si>
  <si>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</si>
  <si>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</si>
  <si>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</si>
  <si>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</si>
  <si>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</si>
  <si>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</si>
  <si>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</si>
  <si>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</si>
  <si>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</si>
  <si>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</si>
  <si>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</si>
  <si>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</si>
  <si>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</si>
  <si>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</si>
  <si>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</si>
  <si>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</si>
  <si>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</si>
  <si>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</si>
  <si>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</si>
  <si>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</si>
  <si>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</si>
  <si>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</si>
  <si>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</si>
  <si>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</si>
  <si>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</si>
  <si>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</si>
  <si>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</si>
  <si>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</si>
  <si>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</si>
  <si>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</si>
  <si>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</si>
  <si>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</si>
  <si>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</si>
  <si>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</si>
  <si>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</si>
  <si>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</si>
  <si>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</si>
  <si>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</si>
  <si>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</si>
  <si>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</si>
  <si>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</si>
  <si>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</si>
  <si>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</si>
  <si>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</si>
  <si>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</si>
  <si>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</si>
  <si>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</si>
  <si>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</si>
  <si>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</si>
  <si>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</si>
  <si>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</si>
  <si>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</si>
  <si>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</si>
  <si>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</si>
  <si>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</si>
  <si>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</si>
  <si>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</si>
  <si>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</si>
  <si>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</si>
  <si>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</si>
  <si>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</si>
  <si>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</si>
  <si>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</si>
  <si>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</si>
  <si>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</si>
  <si>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</si>
  <si>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</si>
  <si>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</si>
  <si>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</si>
  <si>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</si>
  <si>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</si>
  <si>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</si>
  <si>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</si>
  <si>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</si>
  <si>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</si>
  <si>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</si>
  <si>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</si>
  <si>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</si>
  <si>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</si>
  <si>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</si>
  <si>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</si>
  <si>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</si>
  <si>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</si>
  <si>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</si>
  <si>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</si>
  <si>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</si>
  <si>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</si>
  <si>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</si>
  <si>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</si>
  <si>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</si>
  <si>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</si>
  <si>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</si>
  <si>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</si>
  <si>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</si>
  <si>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</si>
  <si>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</si>
  <si>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</si>
  <si>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</si>
  <si>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</si>
  <si>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</si>
  <si>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</si>
  <si>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</si>
  <si>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</si>
  <si>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</si>
  <si>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</si>
  <si>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</si>
  <si>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</si>
  <si>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</si>
  <si>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</si>
  <si>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</si>
  <si>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</si>
  <si>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</si>
  <si>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</si>
  <si>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</si>
  <si>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</si>
  <si>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</si>
  <si>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</si>
  <si>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</si>
  <si>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</si>
  <si>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</si>
  <si>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</si>
  <si>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</si>
  <si>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</si>
  <si>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</si>
  <si>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</si>
  <si>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</si>
  <si>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</si>
  <si>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</si>
  <si>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</si>
  <si>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</si>
  <si>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</si>
  <si>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</si>
  <si>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</si>
  <si>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</si>
  <si>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</si>
  <si>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</si>
  <si>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</si>
  <si>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</si>
  <si>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</si>
  <si>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</si>
  <si>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</si>
  <si>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</si>
  <si>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</si>
  <si>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</si>
  <si>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</si>
  <si>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</si>
  <si>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</si>
  <si>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</si>
  <si>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</si>
  <si>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</si>
  <si>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</si>
  <si>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</si>
  <si>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</si>
  <si>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</si>
  <si>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</si>
  <si>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</si>
  <si>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</si>
  <si>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</si>
  <si>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</si>
  <si>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</si>
  <si>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</si>
  <si>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</si>
  <si>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</si>
  <si>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</si>
  <si>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</si>
  <si>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</si>
  <si>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</si>
  <si>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</si>
  <si>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</si>
  <si>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</si>
  <si>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</si>
  <si>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</si>
  <si>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</si>
  <si>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</si>
  <si>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</si>
  <si>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</si>
  <si>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</si>
  <si>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</si>
  <si>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</si>
  <si>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</si>
  <si>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</si>
  <si>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</si>
  <si>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</si>
  <si>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</si>
  <si>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</si>
  <si>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</si>
  <si>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</si>
  <si>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</si>
  <si>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</si>
  <si>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</si>
  <si>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</si>
  <si>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</si>
  <si>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</si>
  <si>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</si>
  <si>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</si>
  <si>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</si>
  <si>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</si>
  <si>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</si>
  <si>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</si>
  <si>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</si>
  <si>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</si>
  <si>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</si>
  <si>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</si>
  <si>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</si>
  <si>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</si>
  <si>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</si>
  <si>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</si>
  <si>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</si>
  <si>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</si>
  <si>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</si>
  <si>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</si>
  <si>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</si>
  <si>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</si>
  <si>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</si>
  <si>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</si>
  <si>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</si>
  <si>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</si>
  <si>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</si>
  <si>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</si>
  <si>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</si>
  <si>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</si>
  <si>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</si>
  <si>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</si>
  <si>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</si>
  <si>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</si>
  <si>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</si>
  <si>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</si>
  <si>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</si>
  <si>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</si>
  <si>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</si>
  <si>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</si>
  <si>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</si>
  <si>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</si>
  <si>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</si>
  <si>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</si>
  <si>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</si>
  <si>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</si>
  <si>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</si>
  <si>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</si>
  <si>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</si>
  <si>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</si>
  <si>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</si>
  <si>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</si>
  <si>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</si>
  <si>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</si>
  <si>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</si>
  <si>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</si>
  <si>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</si>
  <si>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</si>
  <si>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</si>
  <si>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</si>
  <si>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</si>
  <si>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</si>
  <si>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</si>
  <si>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</si>
  <si>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</si>
  <si>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</si>
  <si>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</si>
  <si>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</si>
  <si>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</si>
  <si>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</si>
  <si>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</si>
  <si>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</si>
  <si>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</si>
  <si>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</si>
  <si>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</si>
  <si>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</si>
  <si>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</si>
  <si>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</si>
  <si>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</si>
  <si>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</si>
  <si>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</si>
  <si>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</si>
  <si>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</si>
  <si>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</si>
  <si>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</si>
  <si>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</si>
  <si>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</si>
  <si>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</si>
  <si>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</si>
  <si>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</si>
  <si>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</si>
  <si>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</si>
  <si>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</si>
  <si>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</si>
  <si>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</si>
  <si>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</si>
  <si>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</si>
  <si>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</si>
  <si>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</si>
  <si>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</si>
  <si>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</si>
  <si>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</si>
  <si>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</si>
  <si>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</si>
  <si>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</si>
  <si>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</si>
  <si>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</si>
  <si>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</si>
  <si>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</si>
  <si>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</si>
  <si>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</si>
  <si>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</si>
  <si>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</si>
  <si>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</si>
  <si>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</si>
  <si>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</si>
  <si>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</si>
  <si>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</si>
  <si>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</si>
  <si>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</si>
  <si>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</si>
  <si>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</si>
  <si>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</si>
  <si>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</si>
  <si>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</si>
  <si>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</si>
  <si>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</si>
  <si>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</si>
  <si>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</si>
  <si>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</si>
  <si>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</si>
  <si>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</si>
  <si>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</si>
  <si>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</si>
  <si>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</si>
  <si>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</si>
  <si>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</si>
  <si>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</si>
  <si>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</si>
  <si>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</si>
  <si>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</si>
  <si>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</si>
  <si>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</si>
  <si>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</si>
  <si>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</si>
  <si>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</si>
  <si>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</si>
  <si>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</si>
  <si>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</si>
  <si>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</si>
  <si>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</si>
  <si>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</si>
  <si>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</si>
  <si>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</si>
  <si>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</si>
  <si>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</si>
  <si>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</si>
  <si>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</si>
  <si>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</si>
  <si>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</si>
  <si>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</si>
  <si>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</si>
  <si>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</si>
  <si>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</si>
  <si>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</si>
  <si>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</si>
  <si>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</si>
  <si>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</si>
  <si>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</si>
  <si>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</si>
  <si>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</si>
  <si>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</si>
  <si>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</si>
  <si>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</si>
  <si>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</si>
  <si>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</si>
  <si>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</si>
  <si>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</si>
  <si>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</si>
  <si>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</si>
  <si>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</si>
  <si>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</si>
  <si>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</si>
  <si>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</si>
  <si>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</si>
  <si>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</si>
  <si>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</si>
  <si>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</si>
  <si>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</si>
  <si>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</si>
  <si>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</si>
  <si>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</si>
  <si>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</si>
  <si>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</si>
  <si>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</si>
  <si>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</si>
  <si>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</si>
  <si>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</si>
  <si>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</si>
  <si>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</si>
  <si>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</si>
  <si>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</si>
  <si>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</si>
  <si>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</si>
  <si>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</si>
  <si>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</si>
  <si>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</si>
  <si>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</si>
  <si>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</si>
  <si>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</si>
  <si>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</si>
  <si>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</si>
  <si>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</si>
  <si>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</si>
  <si>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</si>
  <si>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</si>
  <si>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</si>
  <si>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</si>
  <si>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</si>
  <si>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</si>
  <si>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</si>
  <si>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</si>
  <si>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</si>
  <si>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</si>
  <si>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</si>
  <si>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</si>
  <si>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</si>
  <si>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</si>
  <si>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</si>
  <si>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</si>
  <si>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</si>
  <si>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</si>
  <si>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</si>
  <si>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</si>
  <si>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</si>
  <si>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</si>
  <si>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</si>
  <si>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</si>
  <si>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</si>
  <si>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</si>
  <si>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</si>
  <si>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</si>
  <si>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</si>
  <si>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</si>
  <si>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</si>
  <si>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</si>
  <si>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</si>
  <si>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</si>
  <si>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</si>
  <si>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</si>
  <si>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</si>
  <si>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</si>
  <si>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</si>
  <si>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</si>
  <si>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</si>
  <si>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</si>
  <si>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</si>
  <si>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</si>
  <si>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</si>
  <si>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</si>
  <si>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</si>
  <si>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</si>
  <si>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</si>
  <si>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</si>
  <si>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</si>
  <si>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</si>
  <si>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</si>
  <si>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</si>
  <si>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</si>
  <si>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</si>
  <si>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</si>
  <si>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</si>
  <si>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</si>
  <si>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</si>
  <si>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</si>
  <si>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</si>
  <si>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</si>
  <si>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</si>
  <si>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</si>
  <si>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</si>
  <si>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</si>
  <si>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</si>
  <si>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</si>
  <si>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</si>
  <si>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</si>
  <si>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</si>
  <si>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</si>
  <si>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</si>
  <si>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</si>
  <si>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</si>
  <si>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</si>
  <si>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</si>
  <si>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</si>
  <si>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</si>
  <si>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</si>
  <si>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</si>
  <si>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</si>
  <si>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</si>
  <si>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</si>
  <si>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</si>
  <si>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</si>
  <si>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</si>
  <si>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</si>
  <si>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</si>
  <si>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</si>
  <si>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</si>
  <si>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</si>
  <si>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</si>
  <si>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</si>
  <si>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</si>
  <si>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</si>
  <si>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</si>
  <si>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</si>
  <si>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</si>
  <si>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</si>
  <si>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</si>
  <si>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</si>
  <si>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</si>
  <si>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</si>
  <si>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</si>
  <si>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</si>
  <si>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</si>
  <si>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</si>
  <si>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</si>
  <si>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</si>
  <si>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</si>
  <si>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</si>
  <si>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</si>
  <si>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</si>
  <si>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</si>
  <si>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</si>
  <si>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</si>
  <si>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</si>
  <si>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</si>
  <si>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</si>
  <si>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</si>
  <si>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</si>
  <si>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</si>
  <si>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</si>
  <si>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</si>
  <si>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</si>
  <si>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</si>
  <si>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</si>
  <si>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</si>
  <si>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</si>
  <si>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</si>
  <si>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</si>
  <si>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</si>
  <si>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</si>
  <si>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</si>
  <si>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</si>
  <si>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</si>
  <si>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</si>
  <si>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</si>
  <si>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</si>
  <si>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</si>
  <si>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</si>
  <si>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</si>
  <si>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</si>
  <si>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</si>
  <si>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</si>
  <si>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</si>
  <si>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</si>
  <si>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</si>
  <si>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</si>
  <si>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</si>
  <si>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</si>
  <si>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</si>
  <si>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</si>
  <si>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</si>
  <si>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</si>
  <si>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</si>
  <si>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</si>
  <si>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</si>
  <si>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</si>
  <si>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</si>
  <si>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</si>
  <si>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</si>
  <si>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</si>
  <si>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</si>
  <si>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</si>
  <si>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</si>
  <si>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</si>
  <si>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</si>
  <si>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</si>
  <si>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</si>
  <si>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</si>
  <si>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</si>
  <si>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</si>
  <si>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</si>
  <si>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</si>
  <si>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</si>
  <si>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</si>
  <si>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</si>
  <si>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</si>
  <si>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</si>
  <si>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</si>
  <si>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</si>
  <si>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</si>
  <si>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</si>
  <si>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</si>
  <si>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</si>
  <si>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</si>
  <si>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</si>
  <si>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</si>
  <si>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</si>
  <si>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</si>
  <si>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</si>
  <si>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</si>
  <si>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</si>
  <si>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</si>
  <si>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</si>
  <si>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</si>
  <si>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</si>
  <si>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</si>
  <si>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</si>
  <si>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</si>
  <si>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</si>
  <si>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</si>
  <si>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</si>
  <si>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</si>
  <si>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</si>
  <si>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</si>
  <si>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</si>
  <si>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</si>
  <si>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</si>
  <si>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</si>
  <si>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</si>
  <si>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</si>
  <si>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</si>
  <si>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</si>
  <si>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</si>
  <si>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</si>
  <si>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</si>
  <si>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</si>
  <si>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</si>
  <si>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</si>
  <si>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</si>
  <si>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</si>
  <si>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</si>
  <si>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</si>
  <si>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</si>
  <si>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</si>
  <si>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</si>
  <si>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</si>
  <si>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</si>
  <si>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</si>
  <si>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</si>
  <si>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</si>
  <si>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</si>
  <si>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</si>
  <si>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</si>
  <si>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</si>
  <si>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</si>
  <si>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</si>
  <si>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</si>
  <si>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</si>
  <si>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</si>
  <si>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</si>
  <si>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</si>
  <si>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</si>
  <si>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</si>
  <si>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</si>
  <si>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</si>
  <si>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</si>
  <si>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</si>
  <si>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</si>
  <si>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</si>
  <si>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</si>
  <si>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</si>
  <si>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</si>
  <si>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</si>
  <si>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</si>
  <si>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</si>
  <si>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</si>
  <si>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</si>
  <si>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</si>
  <si>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</si>
  <si>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</si>
  <si>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</si>
  <si>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</si>
  <si>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</si>
  <si>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</si>
  <si>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</si>
  <si>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</si>
  <si>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</si>
  <si>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</si>
  <si>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</si>
  <si>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</si>
  <si>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</si>
  <si>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</si>
  <si>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</si>
  <si>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</si>
  <si>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</si>
  <si>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</si>
  <si>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</si>
  <si>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</si>
  <si>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</si>
  <si>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</si>
  <si>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</si>
  <si>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</si>
  <si>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</si>
  <si>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</si>
  <si>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</si>
  <si>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</si>
  <si>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</si>
  <si>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</si>
  <si>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</si>
  <si>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</si>
  <si>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</si>
  <si>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</si>
  <si>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</si>
  <si>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</si>
  <si>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</si>
  <si>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</si>
  <si>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</si>
  <si>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</si>
  <si>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</si>
  <si>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</si>
  <si>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</si>
  <si>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</si>
  <si>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</si>
  <si>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</si>
  <si>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</si>
  <si>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</si>
  <si>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</si>
  <si>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</si>
  <si>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</si>
  <si>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</si>
  <si>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</si>
  <si>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</si>
  <si>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</si>
  <si>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</si>
  <si>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</si>
  <si>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</si>
  <si>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</si>
  <si>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</si>
  <si>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</si>
  <si>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</si>
  <si>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</si>
  <si>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</si>
  <si>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</si>
  <si>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</si>
  <si>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</si>
  <si>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</si>
  <si>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</si>
  <si>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</si>
  <si>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</si>
  <si>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</si>
  <si>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</si>
  <si>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</si>
  <si>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</si>
  <si>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</si>
  <si>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</si>
  <si>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</si>
  <si>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</si>
  <si>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</si>
  <si>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</si>
  <si>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</si>
  <si>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</si>
  <si>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</si>
  <si>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</si>
  <si>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</si>
  <si>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</si>
  <si>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</si>
  <si>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</si>
  <si>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</si>
  <si>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</si>
  <si>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</si>
  <si>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</si>
  <si>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</si>
  <si>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</si>
  <si>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</si>
  <si>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</si>
  <si>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</si>
  <si>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</si>
  <si>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</si>
  <si>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</si>
  <si>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</si>
  <si>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</si>
  <si>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</si>
  <si>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</si>
  <si>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</si>
  <si>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</si>
  <si>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</si>
  <si>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</si>
  <si>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</si>
  <si>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</si>
  <si>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</si>
  <si>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</si>
  <si>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</si>
  <si>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</si>
  <si>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</si>
  <si>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</si>
  <si>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</si>
  <si>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</si>
  <si>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</si>
  <si>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</si>
  <si>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</si>
  <si>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</si>
  <si>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</si>
  <si>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</si>
  <si>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</si>
  <si>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</si>
  <si>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</si>
  <si>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</si>
  <si>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</si>
  <si>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</si>
  <si>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</si>
  <si>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</si>
  <si>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</si>
  <si>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</si>
  <si>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</si>
  <si>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</si>
  <si>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</si>
  <si>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</si>
  <si>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</si>
  <si>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</si>
  <si>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</si>
  <si>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</si>
  <si>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</si>
  <si>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</si>
  <si>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</si>
  <si>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</si>
  <si>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</si>
  <si>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</si>
  <si>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</si>
  <si>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</si>
  <si>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</si>
  <si>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</si>
  <si>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</si>
  <si>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</si>
  <si>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</si>
  <si>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</si>
  <si>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</si>
  <si>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</si>
  <si>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</si>
  <si>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</si>
  <si>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</si>
  <si>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</si>
  <si>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</si>
  <si>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</si>
  <si>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</si>
  <si>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</si>
  <si>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</si>
  <si>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</si>
  <si>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</si>
  <si>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</si>
  <si>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</si>
  <si>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</si>
  <si>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</si>
  <si>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</si>
  <si>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</si>
  <si>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</si>
  <si>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</si>
  <si>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</si>
  <si>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</si>
  <si>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</si>
  <si>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</si>
  <si>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</si>
  <si>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</si>
  <si>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</si>
  <si>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</si>
  <si>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</si>
  <si>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</si>
  <si>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</si>
  <si>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</si>
  <si>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</si>
  <si>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</si>
  <si>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</si>
  <si>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</si>
  <si>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</si>
  <si>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</si>
  <si>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</si>
  <si>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</si>
  <si>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</si>
  <si>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</si>
  <si>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</si>
  <si>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</si>
  <si>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</si>
  <si>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</si>
  <si>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</si>
  <si>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</si>
  <si>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</si>
  <si>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</si>
  <si>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</si>
  <si>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</si>
  <si>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</si>
  <si>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</si>
  <si>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</si>
  <si>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</si>
  <si>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</si>
  <si>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</si>
  <si>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</si>
  <si>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</si>
  <si>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</si>
  <si>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</si>
  <si>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</si>
  <si>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</si>
  <si>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</si>
  <si>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</si>
  <si>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</si>
  <si>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</si>
  <si>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</si>
  <si>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</si>
  <si>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</si>
  <si>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</si>
  <si>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</si>
  <si>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</si>
  <si>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</si>
  <si>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</si>
  <si>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</si>
  <si>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</si>
  <si>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</si>
  <si>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</si>
  <si>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</si>
  <si>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</si>
  <si>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</si>
  <si>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</si>
  <si>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</si>
  <si>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</si>
  <si>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</si>
  <si>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</si>
  <si>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</si>
  <si>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</si>
  <si>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</si>
  <si>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</si>
  <si>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</si>
  <si>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</si>
  <si>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</si>
  <si>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</si>
  <si>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</si>
  <si>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</si>
  <si>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</si>
  <si>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</si>
  <si>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</si>
  <si>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</si>
  <si>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</si>
  <si>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</si>
  <si>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</si>
  <si>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</si>
  <si>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</si>
  <si>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</si>
  <si>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</si>
  <si>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</si>
  <si>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</si>
  <si>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</si>
  <si>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</si>
  <si>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</si>
  <si>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</si>
  <si>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</si>
  <si>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</si>
  <si>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</si>
  <si>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</si>
  <si>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</si>
  <si>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</si>
  <si>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</si>
  <si>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</si>
  <si>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</si>
  <si>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</si>
  <si>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</si>
  <si>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</si>
  <si>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</si>
  <si>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</si>
  <si>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</si>
  <si>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</si>
  <si>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</si>
  <si>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</si>
  <si>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</si>
  <si>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</si>
  <si>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</si>
  <si>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</si>
  <si>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</si>
  <si>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</si>
  <si>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</si>
  <si>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</si>
  <si>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</si>
  <si>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</si>
  <si>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</si>
  <si>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</si>
  <si>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</si>
  <si>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</si>
  <si>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</si>
  <si>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</si>
  <si>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</si>
  <si>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</si>
  <si>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</si>
  <si>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</si>
  <si>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</si>
  <si>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</si>
  <si>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</si>
  <si>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</si>
  <si>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</si>
  <si>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</si>
  <si>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</si>
  <si>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</si>
  <si>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</si>
  <si>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</si>
  <si>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</si>
  <si>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</si>
  <si>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</si>
  <si>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</si>
  <si>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</si>
  <si>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</si>
  <si>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</si>
  <si>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</si>
  <si>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</si>
  <si>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</si>
  <si>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</si>
  <si>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</si>
  <si>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</si>
  <si>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</si>
  <si>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</si>
  <si>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</si>
  <si>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</si>
  <si>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</si>
  <si>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</si>
  <si>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</si>
  <si>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</si>
  <si>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</si>
  <si>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</si>
  <si>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</si>
  <si>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</si>
  <si>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</si>
  <si>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</si>
  <si>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</si>
  <si>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</si>
  <si>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</si>
  <si>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</si>
  <si>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</si>
  <si>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</si>
  <si>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</si>
  <si>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</si>
  <si>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</si>
  <si>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</si>
  <si>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</si>
  <si>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</si>
  <si>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</si>
  <si>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</si>
  <si>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</si>
  <si>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</si>
  <si>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</si>
  <si>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</si>
  <si>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</si>
  <si>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</si>
  <si>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</si>
  <si>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</si>
  <si>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</si>
  <si>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</si>
  <si>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</si>
  <si>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</si>
  <si>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</si>
  <si>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</si>
  <si>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</si>
  <si>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</si>
  <si>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</si>
  <si>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</si>
  <si>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</si>
  <si>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</si>
  <si>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</si>
  <si>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</si>
  <si>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</si>
  <si>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</si>
  <si>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</si>
  <si>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</si>
  <si>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</si>
  <si>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</si>
  <si>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</si>
  <si>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</si>
  <si>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</si>
  <si>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</si>
  <si>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</si>
  <si>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</si>
  <si>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</si>
  <si>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</si>
  <si>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</si>
  <si>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</si>
  <si>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</si>
  <si>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</si>
  <si>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</si>
  <si>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</si>
  <si>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</si>
  <si>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</si>
  <si>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</si>
  <si>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</si>
  <si>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</si>
  <si>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</si>
  <si>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</si>
  <si>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</si>
  <si>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</si>
  <si>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</si>
  <si>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</si>
  <si>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</si>
  <si>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</si>
  <si>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</si>
  <si>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</si>
  <si>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</si>
  <si>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</si>
  <si>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</si>
  <si>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</si>
  <si>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</si>
  <si>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</si>
  <si>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</si>
  <si>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</si>
  <si>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</si>
  <si>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</si>
  <si>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</si>
  <si>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</si>
  <si>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</si>
  <si>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</si>
  <si>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</si>
  <si>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</si>
  <si>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</si>
  <si>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</si>
  <si>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</si>
  <si>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</si>
  <si>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</si>
  <si>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</si>
  <si>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</si>
  <si>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</si>
  <si>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</si>
  <si>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</si>
  <si>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</si>
  <si>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</si>
  <si>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</si>
  <si>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</si>
  <si>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</si>
  <si>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</si>
  <si>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</si>
  <si>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</si>
  <si>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</si>
  <si>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</si>
  <si>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</si>
  <si>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</si>
  <si>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</si>
  <si>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</si>
  <si>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</si>
  <si>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</si>
  <si>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</si>
  <si>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</si>
  <si>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</si>
  <si>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</si>
  <si>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</si>
  <si>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</si>
  <si>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</si>
  <si>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</si>
  <si>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</si>
  <si>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</si>
  <si>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</si>
  <si>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</si>
  <si>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</si>
  <si>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</si>
  <si>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</si>
  <si>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</si>
  <si>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</si>
  <si>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</si>
  <si>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</si>
  <si>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</si>
  <si>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</si>
  <si>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</si>
  <si>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</si>
  <si>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</si>
  <si>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</si>
  <si>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</si>
  <si>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</si>
  <si>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</si>
  <si>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</si>
  <si>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</si>
  <si>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</si>
  <si>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</si>
  <si>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</si>
  <si>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</si>
  <si>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</si>
  <si>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</si>
  <si>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</si>
  <si>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</si>
  <si>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</si>
  <si>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</si>
  <si>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</si>
  <si>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</si>
  <si>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</si>
  <si>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</si>
  <si>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</si>
  <si>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</si>
  <si>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</si>
  <si>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</si>
  <si>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</si>
  <si>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</si>
  <si>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</si>
  <si>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</si>
  <si>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</si>
  <si>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</si>
  <si>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</si>
  <si>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</si>
  <si>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</si>
  <si>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</si>
  <si>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</si>
  <si>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</si>
  <si>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</si>
  <si>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</si>
  <si>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</si>
  <si>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</si>
  <si>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</si>
  <si>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</si>
  <si>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</si>
  <si>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</si>
  <si>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</si>
  <si>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</si>
  <si>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</si>
  <si>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</si>
  <si>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</si>
  <si>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</si>
  <si>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</si>
  <si>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</si>
  <si>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</si>
  <si>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</si>
  <si>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</si>
  <si>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</si>
  <si>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</si>
  <si>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</si>
  <si>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</si>
  <si>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</si>
  <si>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</si>
  <si>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</si>
  <si>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</si>
  <si>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</si>
  <si>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</si>
  <si>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</si>
  <si>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</si>
  <si>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</si>
  <si>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</si>
  <si>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</si>
  <si>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</si>
  <si>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</si>
  <si>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</si>
  <si>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</si>
  <si>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</si>
  <si>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</si>
  <si>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</si>
  <si>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</si>
  <si>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</si>
  <si>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</si>
  <si>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</si>
  <si>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</si>
  <si>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</si>
  <si>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</si>
  <si>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</si>
  <si>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</si>
  <si>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</si>
  <si>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</si>
  <si>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</si>
  <si>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</si>
  <si>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</si>
  <si>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</si>
  <si>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</si>
  <si>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</si>
  <si>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</si>
  <si>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</si>
  <si>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</si>
  <si>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</si>
  <si>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</si>
  <si>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</si>
  <si>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</si>
  <si>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</si>
  <si>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</si>
  <si>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</si>
  <si>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</si>
  <si>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</si>
  <si>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</si>
  <si>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</si>
  <si>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</si>
  <si>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</si>
  <si>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</si>
  <si>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</si>
  <si>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</si>
  <si>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</si>
  <si>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</si>
  <si>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</si>
  <si>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</si>
  <si>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</si>
  <si>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</si>
  <si>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</si>
  <si>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</si>
  <si>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</si>
  <si>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</si>
  <si>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</si>
  <si>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</si>
  <si>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</si>
  <si>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</si>
  <si>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</si>
  <si>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</si>
  <si>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</si>
  <si>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</si>
  <si>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</si>
  <si>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</si>
  <si>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</si>
  <si>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</si>
  <si>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</si>
  <si>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</si>
  <si>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</si>
  <si>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</si>
  <si>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</si>
  <si>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</si>
  <si>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</si>
  <si>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</si>
  <si>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</si>
  <si>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</si>
  <si>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</si>
  <si>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</si>
  <si>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</si>
  <si>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</si>
  <si>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</si>
  <si>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</si>
  <si>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</si>
  <si>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</si>
  <si>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</si>
  <si>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</si>
  <si>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</si>
  <si>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</si>
  <si>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</si>
  <si>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</si>
  <si>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</si>
  <si>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</si>
  <si>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</si>
  <si>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</si>
  <si>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</si>
  <si>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</si>
  <si>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</si>
  <si>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</si>
  <si>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</si>
  <si>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</si>
  <si>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</si>
  <si>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</si>
  <si>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</si>
  <si>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</si>
  <si>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</si>
  <si>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</si>
  <si>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</si>
  <si>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</si>
  <si>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</si>
  <si>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</si>
  <si>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</si>
  <si>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</si>
  <si>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</si>
  <si>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</si>
  <si>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</si>
  <si>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</si>
  <si>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</si>
  <si>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</si>
  <si>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</si>
  <si>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</si>
  <si>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</si>
  <si>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</si>
  <si>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</si>
  <si>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</si>
  <si>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</si>
  <si>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</si>
  <si>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</si>
  <si>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</si>
  <si>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</si>
  <si>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</si>
  <si>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</si>
  <si>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</si>
  <si>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</si>
  <si>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</si>
  <si>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</si>
  <si>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</si>
  <si>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</si>
  <si>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</si>
  <si>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</si>
  <si>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</si>
  <si>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</si>
  <si>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</si>
  <si>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</si>
  <si>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</si>
  <si>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</si>
  <si>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</si>
  <si>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</si>
  <si>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</si>
  <si>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</si>
  <si>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</si>
  <si>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</si>
  <si>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</si>
  <si>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</si>
  <si>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</si>
  <si>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</si>
  <si>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</si>
  <si>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</si>
  <si>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</si>
  <si>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</si>
  <si>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</si>
  <si>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</si>
  <si>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</si>
  <si>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</si>
  <si>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</si>
  <si>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</si>
  <si>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</si>
  <si>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</si>
  <si>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</si>
  <si>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</si>
  <si>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</si>
  <si>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</si>
  <si>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</si>
  <si>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</si>
  <si>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</si>
  <si>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</si>
  <si>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</si>
  <si>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</si>
  <si>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</si>
  <si>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</si>
  <si>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</si>
  <si>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</si>
  <si>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</si>
  <si>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</si>
  <si>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</si>
  <si>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</si>
  <si>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</si>
  <si>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</si>
  <si>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</si>
  <si>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</si>
  <si>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</si>
  <si>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</si>
  <si>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</si>
  <si>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</si>
  <si>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</si>
  <si>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</si>
  <si>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</si>
  <si>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</si>
  <si>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</si>
  <si>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</si>
  <si>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</si>
  <si>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</si>
  <si>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</si>
  <si>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</si>
  <si>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</si>
  <si>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</si>
  <si>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</si>
  <si>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</si>
  <si>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</si>
  <si>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</si>
  <si>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</si>
  <si>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</si>
  <si>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</si>
  <si>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</si>
  <si>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</si>
  <si>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</si>
  <si>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</si>
  <si>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</si>
  <si>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</si>
  <si>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</si>
  <si>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</si>
  <si>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</si>
  <si>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</si>
  <si>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</si>
  <si>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</si>
  <si>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</si>
  <si>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</si>
  <si>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</si>
  <si>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</si>
  <si>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</si>
  <si>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</si>
  <si>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</si>
  <si>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</si>
  <si>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</si>
  <si>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</si>
  <si>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</si>
  <si>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</si>
  <si>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</si>
  <si>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</si>
  <si>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</si>
  <si>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</si>
  <si>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</si>
  <si>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</si>
  <si>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</si>
  <si>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</si>
  <si>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</si>
  <si>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</si>
  <si>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</si>
  <si>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</si>
  <si>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</si>
  <si>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</si>
  <si>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</si>
  <si>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</si>
  <si>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</si>
  <si>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</si>
  <si>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</si>
  <si>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</si>
  <si>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</si>
  <si>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</si>
  <si>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</si>
  <si>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</si>
  <si>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</si>
  <si>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</si>
  <si>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</si>
  <si>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</si>
  <si>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</si>
  <si>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</si>
  <si>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</si>
  <si>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</si>
  <si>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</si>
  <si>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</si>
  <si>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</si>
  <si>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</si>
  <si>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</si>
  <si>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</si>
  <si>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</si>
  <si>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</si>
  <si>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</si>
  <si>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</si>
  <si>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</si>
  <si>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</si>
  <si>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</si>
  <si>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</si>
  <si>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</si>
  <si>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</si>
  <si>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</si>
  <si>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</si>
  <si>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</si>
  <si>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</si>
  <si>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</si>
  <si>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</si>
  <si>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</si>
  <si>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</si>
  <si>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</si>
  <si>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</si>
  <si>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</si>
  <si>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</si>
  <si>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</si>
  <si>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</si>
  <si>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</si>
  <si>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</si>
  <si>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</si>
  <si>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</si>
  <si>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</si>
  <si>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</si>
  <si>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</si>
  <si>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</si>
  <si>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</si>
  <si>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</si>
  <si>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</si>
  <si>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</si>
  <si>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</si>
  <si>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</si>
  <si>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</si>
  <si>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</si>
  <si>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</si>
  <si>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</si>
  <si>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</si>
  <si>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</si>
  <si>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</si>
  <si>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</si>
  <si>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</si>
  <si>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</si>
  <si>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</si>
  <si>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</si>
  <si>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</si>
  <si>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</si>
  <si>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</si>
  <si>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</si>
  <si>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</si>
  <si>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</si>
  <si>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</si>
  <si>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</si>
  <si>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</si>
  <si>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</si>
  <si>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</si>
  <si>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</si>
  <si>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</si>
  <si>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</si>
  <si>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</si>
  <si>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</si>
  <si>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</si>
  <si>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</si>
  <si>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</si>
  <si>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</si>
  <si>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</si>
  <si>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</si>
  <si>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</si>
  <si>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</si>
  <si>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</si>
  <si>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</si>
  <si>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</si>
  <si>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</si>
  <si>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</si>
  <si>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</si>
  <si>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</si>
  <si>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</si>
  <si>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</si>
  <si>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</si>
  <si>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</si>
  <si>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</si>
  <si>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</si>
  <si>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</si>
  <si>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</si>
  <si>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</si>
  <si>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</si>
  <si>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</si>
  <si>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</si>
  <si>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</si>
  <si>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</si>
  <si>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</si>
  <si>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</si>
  <si>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</si>
  <si>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</si>
  <si>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</si>
  <si>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</si>
  <si>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</si>
  <si>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</si>
  <si>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</si>
  <si>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</si>
  <si>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</si>
  <si>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</si>
  <si>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</si>
  <si>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</si>
  <si>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</si>
  <si>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</si>
  <si>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</si>
  <si>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</si>
  <si>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</si>
  <si>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</si>
  <si>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</si>
  <si>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</si>
  <si>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</si>
  <si>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</si>
  <si>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</si>
  <si>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</si>
  <si>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</si>
  <si>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</si>
  <si>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</si>
  <si>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</si>
  <si>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</si>
  <si>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</si>
  <si>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</si>
  <si>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</si>
  <si>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</si>
  <si>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</si>
  <si>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</si>
  <si>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</si>
  <si>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</si>
  <si>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</si>
  <si>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</si>
  <si>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</si>
  <si>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</si>
  <si>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</si>
  <si>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</si>
  <si>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</si>
  <si>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</si>
  <si>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</si>
  <si>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</si>
  <si>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</si>
  <si>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</si>
  <si>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</si>
  <si>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</si>
  <si>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</si>
  <si>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</si>
  <si>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</si>
  <si>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</si>
  <si>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</si>
  <si>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</si>
  <si>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</si>
  <si>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</si>
  <si>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</si>
  <si>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</si>
  <si>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</si>
  <si>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</si>
  <si>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</si>
  <si>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</si>
  <si>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</si>
  <si>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</si>
  <si>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</si>
  <si>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</si>
  <si>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</si>
  <si>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</si>
  <si>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</si>
  <si>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</si>
  <si>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</si>
  <si>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</si>
  <si>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</si>
  <si>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</si>
  <si>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</si>
  <si>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</si>
  <si>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</si>
  <si>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</si>
  <si>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</si>
  <si>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</si>
  <si>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</si>
  <si>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</si>
  <si>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</si>
  <si>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</si>
  <si>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</si>
  <si>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</si>
  <si>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</si>
  <si>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</si>
  <si>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</si>
  <si>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</si>
  <si>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</si>
  <si>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</si>
  <si>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</si>
  <si>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</si>
  <si>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</si>
  <si>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</si>
  <si>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</si>
  <si>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</si>
  <si>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</si>
  <si>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</si>
  <si>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</si>
  <si>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</si>
  <si>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</si>
  <si>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</si>
  <si>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</si>
  <si>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</si>
  <si>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</si>
  <si>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</si>
  <si>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</si>
  <si>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</si>
  <si>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</si>
  <si>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</si>
  <si>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</si>
  <si>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</si>
  <si>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</si>
  <si>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</si>
  <si>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</si>
  <si>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</si>
  <si>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</si>
  <si>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</si>
  <si>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</si>
  <si>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</si>
  <si>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</si>
  <si>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</si>
  <si>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</si>
  <si>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</si>
  <si>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</si>
  <si>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</si>
  <si>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</si>
  <si>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</si>
  <si>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</si>
  <si>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</si>
  <si>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</si>
  <si>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</si>
  <si>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</si>
  <si>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</si>
  <si>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</si>
  <si>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</si>
  <si>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</si>
  <si>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</si>
  <si>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</si>
  <si>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</si>
  <si>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</si>
  <si>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</si>
  <si>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</si>
  <si>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</si>
  <si>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</si>
  <si>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</si>
  <si>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</si>
  <si>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</si>
  <si>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</si>
  <si>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</si>
  <si>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</si>
  <si>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</si>
  <si>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</si>
  <si>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</si>
  <si>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</si>
  <si>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</si>
  <si>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</si>
  <si>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</si>
  <si>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</si>
  <si>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</si>
  <si>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</si>
  <si>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</si>
  <si>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</si>
  <si>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</si>
  <si>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</si>
  <si>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</si>
  <si>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</si>
  <si>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</si>
  <si>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</si>
  <si>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</si>
  <si>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</si>
  <si>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</si>
  <si>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</si>
  <si>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</si>
  <si>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</si>
  <si>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</si>
  <si>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</si>
  <si>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</si>
  <si>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</si>
  <si>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</si>
  <si>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</si>
  <si>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</si>
  <si>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</si>
  <si>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</si>
  <si>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</si>
  <si>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</si>
  <si>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</si>
  <si>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</si>
  <si>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</si>
  <si>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</si>
  <si>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</si>
  <si>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</si>
  <si>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</si>
  <si>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</si>
  <si>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</si>
  <si>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</si>
  <si>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</si>
  <si>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</si>
  <si>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</si>
  <si>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</si>
  <si>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</si>
  <si>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</si>
  <si>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</si>
  <si>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</si>
  <si>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</si>
  <si>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</si>
  <si>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</si>
  <si>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</si>
  <si>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</si>
  <si>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</si>
  <si>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</si>
  <si>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</si>
  <si>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</si>
  <si>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</si>
  <si>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</si>
  <si>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</si>
  <si>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</si>
  <si>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</si>
  <si>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</si>
  <si>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</si>
  <si>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</si>
  <si>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</si>
  <si>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</si>
  <si>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</si>
  <si>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</si>
  <si>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</si>
  <si>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</si>
  <si>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</si>
  <si>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</si>
  <si>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</si>
  <si>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</si>
  <si>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</si>
  <si>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</si>
  <si>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</si>
  <si>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</si>
  <si>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</si>
  <si>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</si>
  <si>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</si>
  <si>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</si>
  <si>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</si>
  <si>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</si>
  <si>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</si>
  <si>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</si>
  <si>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</si>
  <si>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</si>
  <si>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</si>
  <si>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</si>
  <si>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</si>
  <si>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</si>
  <si>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</si>
  <si>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</si>
  <si>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</si>
  <si>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</si>
  <si>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</si>
  <si>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</si>
  <si>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</si>
  <si>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</si>
  <si>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</si>
  <si>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</si>
  <si>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</si>
  <si>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</si>
  <si>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</si>
  <si>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</si>
  <si>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</si>
  <si>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</si>
  <si>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</si>
  <si>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</si>
  <si>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</si>
  <si>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</si>
  <si>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</si>
  <si>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</si>
  <si>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</si>
  <si>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</si>
  <si>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</si>
  <si>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</si>
  <si>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</si>
  <si>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</si>
  <si>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</si>
  <si>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</si>
  <si>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</si>
  <si>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</si>
  <si>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</si>
  <si>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</si>
  <si>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</si>
  <si>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</si>
  <si>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</si>
  <si>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</si>
  <si>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</si>
  <si>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</si>
  <si>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</si>
  <si>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</si>
  <si>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</si>
  <si>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</si>
  <si>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</si>
  <si>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</si>
  <si>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</si>
  <si>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</si>
  <si>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</si>
  <si>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</si>
  <si>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</si>
  <si>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</si>
  <si>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</si>
  <si>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</si>
  <si>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</si>
  <si>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</si>
  <si>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</si>
  <si>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</si>
  <si>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</si>
  <si>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</si>
  <si>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</si>
  <si>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</si>
  <si>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</si>
  <si>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</si>
  <si>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</si>
  <si>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</si>
  <si>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</si>
  <si>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</si>
  <si>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</si>
  <si>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</si>
  <si>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</si>
  <si>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</si>
  <si>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</si>
  <si>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</si>
  <si>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</si>
  <si>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</si>
  <si>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</si>
  <si>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</si>
  <si>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</si>
  <si>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</si>
  <si>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</si>
  <si>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</si>
  <si>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</si>
  <si>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</si>
  <si>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</si>
  <si>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</si>
  <si>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</si>
  <si>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</si>
  <si>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</si>
  <si>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</si>
  <si>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</si>
  <si>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</si>
  <si>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</si>
  <si>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</si>
  <si>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</si>
  <si>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</si>
  <si>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</si>
  <si>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</si>
  <si>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</si>
  <si>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</si>
  <si>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</si>
  <si>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</si>
  <si>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</si>
  <si>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</si>
  <si>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</si>
  <si>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</si>
  <si>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</si>
  <si>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</si>
  <si>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</si>
  <si>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</si>
  <si>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</si>
  <si>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</si>
  <si>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</si>
  <si>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</si>
  <si>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</si>
  <si>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</si>
  <si>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</si>
  <si>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</si>
  <si>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</si>
  <si>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</si>
  <si>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</si>
  <si>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</si>
  <si>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</si>
  <si>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</si>
  <si>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</si>
  <si>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</si>
  <si>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</si>
  <si>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</si>
  <si>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</si>
  <si>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</si>
  <si>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</si>
  <si>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</si>
  <si>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</si>
  <si>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</si>
  <si>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</si>
  <si>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</si>
  <si>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</si>
  <si>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</si>
  <si>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</si>
  <si>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</si>
  <si>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</si>
  <si>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</si>
  <si>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</si>
  <si>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</si>
  <si>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</si>
  <si>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</si>
  <si>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</si>
  <si>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</si>
  <si>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</si>
  <si>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</si>
  <si>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</si>
  <si>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</si>
  <si>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</si>
  <si>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</si>
  <si>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</si>
  <si>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</si>
  <si>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</si>
  <si>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</si>
  <si>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</si>
  <si>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</si>
  <si>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</si>
  <si>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</si>
  <si>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</si>
  <si>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</si>
  <si>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</si>
  <si>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</si>
  <si>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</si>
  <si>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</si>
  <si>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</si>
  <si>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</si>
  <si>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</si>
  <si>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</si>
  <si>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</si>
  <si>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</si>
  <si>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</si>
  <si>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</si>
  <si>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</si>
  <si>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</si>
  <si>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</si>
  <si>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</si>
  <si>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</si>
  <si>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</si>
  <si>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</si>
  <si>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</si>
  <si>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</si>
  <si>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</si>
  <si>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</si>
  <si>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</si>
  <si>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</si>
  <si>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</si>
  <si>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</si>
  <si>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</si>
  <si>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</si>
  <si>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</si>
  <si>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</si>
  <si>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</si>
  <si>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</si>
  <si>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</si>
  <si>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</si>
  <si>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</si>
  <si>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</si>
  <si>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</si>
  <si>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</si>
  <si>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</si>
  <si>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</si>
  <si>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</si>
  <si>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</si>
  <si>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</si>
  <si>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</si>
  <si>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</si>
  <si>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</si>
  <si>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</si>
  <si>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</si>
  <si>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</si>
  <si>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</si>
  <si>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</si>
  <si>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</si>
  <si>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</si>
  <si>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</si>
  <si>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</si>
  <si>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</si>
  <si>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</si>
  <si>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</si>
  <si>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</si>
  <si>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</si>
  <si>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</si>
  <si>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</si>
  <si>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</si>
  <si>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</si>
  <si>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</si>
  <si>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</si>
  <si>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</si>
  <si>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</si>
  <si>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</si>
  <si>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</si>
  <si>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</si>
  <si>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</si>
  <si>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</si>
  <si>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</si>
  <si>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</si>
  <si>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</si>
  <si>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</si>
  <si>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</si>
  <si>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</si>
  <si>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</si>
  <si>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</si>
  <si>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</si>
  <si>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</si>
  <si>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</si>
  <si>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</si>
  <si>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</si>
  <si>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</si>
  <si>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</si>
  <si>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</si>
  <si>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</si>
  <si>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</si>
  <si>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</si>
  <si>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</si>
  <si>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</si>
  <si>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</si>
  <si>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</si>
  <si>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</si>
  <si>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</si>
  <si>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</si>
  <si>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</si>
  <si>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</si>
  <si>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</si>
  <si>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</si>
  <si>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</si>
  <si>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</si>
  <si>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</si>
  <si>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</si>
  <si>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</si>
  <si>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</si>
  <si>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</si>
  <si>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</si>
  <si>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</si>
  <si>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</si>
  <si>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</si>
  <si>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</si>
  <si>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</si>
  <si>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</si>
  <si>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</si>
  <si>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</si>
  <si>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</si>
  <si>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</si>
  <si>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</si>
  <si>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</si>
  <si>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</si>
  <si>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</si>
  <si>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</si>
  <si>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</si>
  <si>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</si>
  <si>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</si>
  <si>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</si>
  <si>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</si>
  <si>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</si>
  <si>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</si>
  <si>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</si>
  <si>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</si>
  <si>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</si>
  <si>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</si>
  <si>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</si>
  <si>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</si>
  <si>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</si>
  <si>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</si>
  <si>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</si>
  <si>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</si>
  <si>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</si>
  <si>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</si>
  <si>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</si>
  <si>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</si>
  <si>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</si>
  <si>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</si>
  <si>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</si>
  <si>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</si>
  <si>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</si>
  <si>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</si>
  <si>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</si>
  <si>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</si>
  <si>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</si>
  <si>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</si>
  <si>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</si>
  <si>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</si>
  <si>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</si>
  <si>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</si>
  <si>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</si>
  <si>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</si>
  <si>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</si>
  <si>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</si>
  <si>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</si>
  <si>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</si>
  <si>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</si>
  <si>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</si>
  <si>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</si>
  <si>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</si>
  <si>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</si>
  <si>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</si>
  <si>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</si>
  <si>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</si>
  <si>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</si>
  <si>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</si>
  <si>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</si>
  <si>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</si>
  <si>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</si>
  <si>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</si>
  <si>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</si>
  <si>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</si>
  <si>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</si>
  <si>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</si>
  <si>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</si>
  <si>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</si>
  <si>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</si>
  <si>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</si>
  <si>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</si>
  <si>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</si>
  <si>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</si>
  <si>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</si>
  <si>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</si>
  <si>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</si>
  <si>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</si>
  <si>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</si>
  <si>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</si>
  <si>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</si>
  <si>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</si>
  <si>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</si>
  <si>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</si>
  <si>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</si>
  <si>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</si>
  <si>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</si>
  <si>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</si>
  <si>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</si>
  <si>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</si>
  <si>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</si>
  <si>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</si>
  <si>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</si>
  <si>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</si>
  <si>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</si>
  <si>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</si>
  <si>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</si>
  <si>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</si>
  <si>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</si>
  <si>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</si>
  <si>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</si>
  <si>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</si>
  <si>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</si>
  <si>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</si>
  <si>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</si>
  <si>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</si>
  <si>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</si>
  <si>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</si>
  <si>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</si>
  <si>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</si>
  <si>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</si>
  <si>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</si>
  <si>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</si>
  <si>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</si>
  <si>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</si>
  <si>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</si>
  <si>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</si>
  <si>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</si>
  <si>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</si>
  <si>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</si>
  <si>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</si>
  <si>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</si>
  <si>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</si>
  <si>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</si>
  <si>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</si>
  <si>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</si>
  <si>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</si>
  <si>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</si>
  <si>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</si>
  <si>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</si>
  <si>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</si>
  <si>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</si>
  <si>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</si>
  <si>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</si>
  <si>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</si>
  <si>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</si>
  <si>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</si>
  <si>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</si>
  <si>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</si>
  <si>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</si>
  <si>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</si>
  <si>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</si>
  <si>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</si>
  <si>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</si>
  <si>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</si>
  <si>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</si>
  <si>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</si>
  <si>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</si>
  <si>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</si>
  <si>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</si>
  <si>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</si>
  <si>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</si>
  <si>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</si>
  <si>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</si>
  <si>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</si>
  <si>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</si>
  <si>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</si>
  <si>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</si>
  <si>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</si>
  <si>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</si>
  <si>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</si>
  <si>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</si>
  <si>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</si>
  <si>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</si>
  <si>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</si>
  <si>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</si>
  <si>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</si>
  <si>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</si>
  <si>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</si>
  <si>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</si>
  <si>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</si>
  <si>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</si>
  <si>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</si>
  <si>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</si>
  <si>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</si>
  <si>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</si>
  <si>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</si>
  <si>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</si>
  <si>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</si>
  <si>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</si>
  <si>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</si>
  <si>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</si>
  <si>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</si>
  <si>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</si>
  <si>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</si>
  <si>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</si>
  <si>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</si>
  <si>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</si>
  <si>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</si>
  <si>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</si>
  <si>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</si>
  <si>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</si>
  <si>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</si>
  <si>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</si>
  <si>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</si>
  <si>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</si>
  <si>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</si>
  <si>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</si>
  <si>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</si>
  <si>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</si>
  <si>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</si>
  <si>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</si>
  <si>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</si>
  <si>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</si>
  <si>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</si>
  <si>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</si>
  <si>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</si>
  <si>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</si>
  <si>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</si>
  <si>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</si>
  <si>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</si>
  <si>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</si>
  <si>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</si>
  <si>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</si>
  <si>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</si>
  <si>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</si>
  <si>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</si>
  <si>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</si>
  <si>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</si>
  <si>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</si>
  <si>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</si>
  <si>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</si>
  <si>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</si>
  <si>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</si>
  <si>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</si>
  <si>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</si>
  <si>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</si>
  <si>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</si>
  <si>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</si>
  <si>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</si>
  <si>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</si>
  <si>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</si>
  <si>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</si>
  <si>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</si>
  <si>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</si>
  <si>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</si>
  <si>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</si>
  <si>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</si>
  <si>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</si>
  <si>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</si>
  <si>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</si>
  <si>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</si>
  <si>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</si>
  <si>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</si>
  <si>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</si>
  <si>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</si>
  <si>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</si>
  <si>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</si>
  <si>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</si>
  <si>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</si>
  <si>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</si>
  <si>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</si>
  <si>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</si>
  <si>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</si>
  <si>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</si>
  <si>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</si>
  <si>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</si>
  <si>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</si>
  <si>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</si>
  <si>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</si>
  <si>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</si>
  <si>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</si>
  <si>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</si>
  <si>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</si>
  <si>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</si>
  <si>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</si>
  <si>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</si>
  <si>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</si>
  <si>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</si>
  <si>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</si>
  <si>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</si>
  <si>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</si>
  <si>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</si>
  <si>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</si>
  <si>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</si>
  <si>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</si>
  <si>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</si>
  <si>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</si>
  <si>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</si>
  <si>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</si>
  <si>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</si>
  <si>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</si>
  <si>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</si>
  <si>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</si>
  <si>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</si>
  <si>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</si>
  <si>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</si>
  <si>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</si>
  <si>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</si>
  <si>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</si>
  <si>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</si>
  <si>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</si>
  <si>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</si>
  <si>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</si>
  <si>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</si>
  <si>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</si>
  <si>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</si>
  <si>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</si>
  <si>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</si>
  <si>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</si>
  <si>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</si>
  <si>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</si>
  <si>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</si>
  <si>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</si>
  <si>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</si>
  <si>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</si>
  <si>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</si>
  <si>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</si>
  <si>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</si>
  <si>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</si>
  <si>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</si>
  <si>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</si>
  <si>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</si>
  <si>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</si>
  <si>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</si>
  <si>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</si>
  <si>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</si>
  <si>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</si>
  <si>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</si>
  <si>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</si>
  <si>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</si>
  <si>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</si>
  <si>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</si>
  <si>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</si>
  <si>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</si>
  <si>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</si>
  <si>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</si>
  <si>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</si>
  <si>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</si>
  <si>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</si>
  <si>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</si>
  <si>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</si>
  <si>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</si>
  <si>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</si>
  <si>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</si>
  <si>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</si>
  <si>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</si>
  <si>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</si>
  <si>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</si>
  <si>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90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</si>
  <si>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</si>
  <si>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</si>
  <si>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</si>
  <si>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</si>
  <si>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</si>
  <si>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</si>
  <si>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</si>
  <si>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</si>
  <si>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</si>
  <si>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</si>
  <si>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</si>
  <si>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</si>
  <si>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</si>
  <si>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</si>
  <si>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</si>
  <si>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</si>
  <si>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</si>
  <si>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</si>
  <si>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</si>
  <si>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</si>
  <si>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</si>
  <si>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</si>
  <si>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</si>
  <si>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</si>
  <si>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</si>
  <si>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</si>
  <si>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</si>
  <si>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</si>
  <si>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</si>
  <si>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</si>
  <si>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</si>
  <si>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</si>
  <si>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</si>
  <si>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</si>
  <si>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</si>
  <si>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</si>
  <si>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</si>
  <si>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</si>
  <si>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</si>
  <si>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</si>
  <si>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</si>
  <si>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</si>
  <si>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</si>
  <si>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</si>
  <si>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</si>
  <si>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</si>
  <si>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</si>
  <si>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</si>
  <si>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</si>
  <si>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</si>
  <si>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</si>
  <si>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</si>
  <si>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</si>
  <si>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</si>
  <si>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</si>
  <si>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</si>
  <si>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</si>
  <si>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</si>
  <si>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</si>
  <si>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</si>
  <si>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</si>
  <si>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</si>
  <si>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</si>
  <si>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</si>
  <si>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</si>
  <si>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</si>
  <si>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</si>
  <si>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</si>
  <si>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</si>
  <si>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</si>
  <si>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</si>
  <si>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</si>
  <si>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</si>
  <si>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</si>
  <si>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</si>
  <si>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</si>
  <si>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</si>
  <si>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</si>
  <si>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</si>
  <si>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</si>
  <si>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</si>
  <si>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</si>
  <si>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</si>
  <si>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</si>
  <si>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</si>
  <si>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60 min </t>
  </si>
  <si>
    <t>PCM-20251026-00000750</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</si>
  <si>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</si>
  <si>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</si>
  <si>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</si>
  <si>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</si>
  <si>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</si>
  <si>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</si>
  <si>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35 m</t>
  </si>
  <si>
    <t>PCM-20251026-00000687</t>
  </si>
  <si>
    <t>120 m</t>
  </si>
  <si>
    <t>jed2040</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</si>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</sst>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8">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
      <sz val="11"/>
      <color rgb="FF000000"/>
      <name val="Calibri"/>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0" fontId="37"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3" totalsRowShown="0" headerRowDxfId="157" dataDxfId="156" headerRowBorderDxfId="154" tableBorderDxfId="155" totalsRowBorderDxfId="153">
  <autoFilter ref="A1:CJ22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293.49039004629594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12.995401620370103</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1.2438657409802545E-2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45956.438815972222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45956.438815972222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45956.438815972222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45956.438815972222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45956.438815972222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45956.438815972222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45956.438815972222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45956.438815972222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45956.438815972222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45956.438815972222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45956.438815972222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45956.438815972222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45956.438815972222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45956.438815972222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45956.438815972222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45956.438815972222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45956.438815972222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45956.438815972222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45956.438815972222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45956.438815972222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45956.438815972222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45956.438815972222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45956.438815972222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45956.438815972222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45956.438815972222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45956.438815972222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45956.438815972222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45956.438815972222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45956.438815972222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45956.438815972222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45956.438815972222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45956.438815972222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45956.438815972222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45956.438815972222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45956.438815972222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45956.438815972222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45956.438815972222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45956.438815972222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45956.438815972222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45956.438815972222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45956.438815972222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45956.438815972222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45956.438815972222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45956.438815972222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45956.438815972222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45956.438815972222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45956.438815972222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45956.438815972222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45956.438815972222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45956.438815972222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45956.438815972222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45956.438815972222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45956.438815972222</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45956.438815972222</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3"/>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131.43897800926061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11.943040509257116</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4.0436342591419816E-2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4</v>
      </c>
      <c r="D6" s="18" t="s">
        <v>27472</v>
      </c>
      <c r="E6" s="114" t="s">
        <v>38998</v>
      </c>
      <c r="F6" s="115">
        <v>45956.399513888886</v>
      </c>
      <c r="G6" s="116">
        <f ca="1">IFERROR(NOW()-F6,"-")</f>
        <v>3.9302083336224314E-2</v>
      </c>
      <c r="H6" s="115">
        <v>45956.389791666668</v>
      </c>
      <c r="I6" s="18" t="str">
        <f>IFERROR(VLOOKUP(D6,DB!A:F,6,0),"")</f>
        <v>Power Cube</v>
      </c>
      <c r="J6" s="18" t="str">
        <f>IFERROR(VLOOKUP(D6,DB!A:G,7,0),"")</f>
        <v>Good+No BB Design</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45956.438815972222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45956.438815972222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45956.438815972222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45956.438815972222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45956.438815972222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45956.438815972222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45956.438815972222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45956.438815972222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45956.438815972222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45956.438815972222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45956.438815972222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45956.438815972222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45956.438815972222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45956.438815972222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45956.438815972222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45956.438815972222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45956.438815972222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45956.438815972222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45956.438815972222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45956.438815972222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45956.438815972222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45956.438815972222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45956.438815972222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45956.438815972222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45956.438815972222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45956.438815972222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45956.438815972222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45956.438815972222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45956.438815972222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45956.438815972222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45956.438815972222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45956.438815972222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45956.438815972222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45956.438815972222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45956.438815972222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45956.438815972222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45956.438815972222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45956.438815972222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45956.438815972222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45956.438815972222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45956.438815972222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45956.438815972222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45956.438815972222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45956.438815972222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45956.438815972222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45956.438815972222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45956.438815972222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45956.438815972222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45956.438815972222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45956.438815972222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45956.438815972222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45956.438815972222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45956.438815972222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45956.438815972222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45956.438815972222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45956.438815972222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45956.438815972222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45956.438815972222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45956.438815972222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45956.438815972222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45956.438815972222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45956.438815972222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45956.438815972222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45956.438815972222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45956.438815972222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45956.438815972222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45956.438815972222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45956.438815972222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45956.438815972222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45956.438815972222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45956.438815972222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45956.438815972222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61"/>
      <c r="B79" s="162" t="str">
        <f>IFERROR(VLOOKUP(D79,DB!A:K,11,0),"")</f>
        <v/>
      </c>
      <c r="C79" s="162"/>
      <c r="D79" s="162"/>
      <c r="E79" s="163"/>
      <c r="F79" s="164"/>
      <c r="G79" s="165">
        <f ca="1">IFERROR(NOW()-F79,"-")</f>
        <v>45956.438815972222</v>
      </c>
      <c r="H79" s="164"/>
      <c r="I79" s="162" t="str">
        <f>IFERROR(VLOOKUP(D79,DB!A:F,6,0),"")</f>
        <v/>
      </c>
      <c r="J79" s="162" t="str">
        <f>IFERROR(VLOOKUP(D79,DB!A:G,7,0),"")</f>
        <v/>
      </c>
      <c r="K79" s="166"/>
      <c r="L79" s="162" t="str">
        <f>IFERROR(VLOOKUP(D79,DB!A:I,9,0),"")</f>
        <v/>
      </c>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62"/>
      <c r="AL79" s="162"/>
      <c r="AM79" s="162"/>
      <c r="AN79" s="162"/>
      <c r="AO79" s="162"/>
      <c r="AP79" s="162"/>
      <c r="AQ79" s="162"/>
      <c r="AR79" s="162"/>
      <c r="AS79" s="162"/>
      <c r="AT79" s="162"/>
      <c r="AU79" s="162"/>
      <c r="AV79" s="162"/>
      <c r="AW79" s="162"/>
      <c r="AX79" s="162"/>
      <c r="AY79" s="162"/>
      <c r="AZ79" s="162"/>
      <c r="BA79" s="162"/>
      <c r="BB79" s="162"/>
      <c r="BC79" s="162"/>
      <c r="BD79" s="162"/>
      <c r="BE79" s="162"/>
      <c r="BF79" s="162"/>
      <c r="BG79" s="162"/>
      <c r="BH79" s="162"/>
      <c r="BI79" s="162"/>
      <c r="BJ79" s="162"/>
      <c r="BK79" s="162"/>
      <c r="BL79" s="162"/>
      <c r="BM79" s="162"/>
      <c r="BN79" s="162"/>
      <c r="BO79" s="162"/>
      <c r="BP79" s="162"/>
      <c r="BQ79" s="162"/>
      <c r="BR79" s="162"/>
      <c r="BS79" s="162"/>
      <c r="BT79" s="162"/>
      <c r="BU79" s="162"/>
      <c r="BV79" s="162"/>
      <c r="BW79" s="162"/>
      <c r="BX79" s="162"/>
      <c r="BY79" s="162"/>
      <c r="BZ79" s="162"/>
      <c r="CA79" s="162"/>
      <c r="CB79" s="162"/>
      <c r="CC79" s="162"/>
      <c r="CD79" s="162"/>
      <c r="CE79" s="162"/>
      <c r="CF79" s="162"/>
      <c r="CG79" s="162"/>
      <c r="CH79" s="162"/>
      <c r="CI79" s="162"/>
      <c r="CJ79" s="167"/>
    </row>
    <row r="80" spans="1:88" ht="31.5" customHeight="1">
      <c r="A80" s="113"/>
      <c r="B80" s="18" t="str">
        <f>IFERROR(VLOOKUP(D80,DB!A:K,11,0),"")</f>
        <v/>
      </c>
      <c r="C80" s="18"/>
      <c r="D80" s="18"/>
      <c r="E80" s="114"/>
      <c r="F80" s="115"/>
      <c r="G80" s="116">
        <f ca="1">IFERROR(NOW()-F80,"-")</f>
        <v>45956.438815856483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45956.438815856483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45956.438815856483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45956.438815856483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45956.438815972222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45956.438815972222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45956.438815972222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45956.438815972222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45956.438815972222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45956.438815972222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45956.438815972222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45956.438815972222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45956.438815972222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45956.438815972222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45956.438815972222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45956.438815972222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45956.438815972222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45956.438815972222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45956.438815972222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45956.438815972222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45956.438815972222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45956.438815972222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45956.438815972222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45956.438815972222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45956.438815972222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45956.438815972222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45956.438815972222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45956.438815972222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45956.438815972222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45956.438815972222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45956.438815972222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45956.438815972222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45956.438815972222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45956.438815972222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45956.438815972222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45956.438815972222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45956.438815972222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45956.438815972222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45956.438815972222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45956.438815972222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45956.438815972222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45956.438815972222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45956.438815972222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45956.438815972222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45956.438815972222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45956.438815972222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45956.438815972222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45956.438815972222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45956.438815972222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45956.438815972222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45956.438815972222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45956.438815972222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45956.438815972222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45956.438815972222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45956.438815972222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45956.438815972222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45956.438815972222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45956.438815972222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45956.438815972222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45956.438815972222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45956.438815972222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45956.438815972222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45956.438815972222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45956.438815972222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45956.438815972222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45956.438815972222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45956.438815972222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45956.438815972222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45956.438815972222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45956.438815972222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45956.438815972222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45956.438815972222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45956.438815972222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45956.438815972222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45956.438815972222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45956.438815972222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45956.438815972222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45956.438815972222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45956.438815972222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45956.438815972222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45956.438815972222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45956.438815972222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45956.438815972222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45956.438815972222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45956.438815972222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45956.438815972222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45956.438815972222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45956.438815972222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45956.438815972222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45956.438815972222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45956.438815972222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45956.438815972222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45956.438815972222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45956.438815972222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45956.438815972222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45956.438815972222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45956.438815972222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45956.438815972222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45956.438815972222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45956.438815972222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45956.438815972222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45956.438815972222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45956.438815972222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45956.438815972222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45956.438815972222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45956.438815972222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45956.438815972222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45956.438815972222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45956.438815972222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45956.438815972222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45956.438815972222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45956.438815972222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45956.438815972222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45956.438815972222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45956.438815972222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45956.438815972222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45956.438815972222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45956.438815972222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45956.438815972222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45956.438815972222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45956.438815972222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45956.438815972222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45956.438815972222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45956.438815972222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45956.438815972222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45956.438815972222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45956.438815972222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45956.438815972222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45956.438815972222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45956.438815972222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45956.438815972222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45956.438815972222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45956.438815972222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45956.438815972222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45956.438815972222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45956.438815972222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45956.438815972222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45956.438815972222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45956.438815972222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45956.438815972222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45956.438815972222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45956.438815972222</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45956.438815972222</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61"/>
      <c r="B223" s="162" t="str">
        <f>IFERROR(VLOOKUP(D223,DB!A:K,11,0),"")</f>
        <v/>
      </c>
      <c r="C223" s="162"/>
      <c r="D223" s="162"/>
      <c r="E223" s="163"/>
      <c r="F223" s="164"/>
      <c r="G223" s="165">
        <f ca="1">IFERROR(NOW()-F223,"-")</f>
        <v>45956.438815972222</v>
      </c>
      <c r="H223" s="164"/>
      <c r="I223" s="162" t="str">
        <f>IFERROR(VLOOKUP(D223,DB!A:F,6,0),"")</f>
        <v/>
      </c>
      <c r="J223" s="162" t="str">
        <f>IFERROR(VLOOKUP(D223,DB!A:G,7,0),"")</f>
        <v/>
      </c>
      <c r="K223" s="166"/>
      <c r="L223" s="162" t="str">
        <f>IFERROR(VLOOKUP(D223,DB!A:I,9,0),"")</f>
        <v/>
      </c>
      <c r="M223" s="162"/>
      <c r="N223" s="162"/>
      <c r="O223" s="162"/>
      <c r="P223" s="162"/>
      <c r="Q223" s="162"/>
      <c r="R223" s="162"/>
      <c r="S223" s="162"/>
      <c r="T223" s="162"/>
      <c r="U223" s="162"/>
      <c r="V223" s="162"/>
      <c r="W223" s="162"/>
      <c r="X223" s="162"/>
      <c r="Y223" s="162"/>
      <c r="Z223" s="162"/>
      <c r="AA223" s="162"/>
      <c r="AB223" s="162"/>
      <c r="AC223" s="162"/>
      <c r="AD223" s="162"/>
      <c r="AE223" s="162"/>
      <c r="AF223" s="162"/>
      <c r="AG223" s="162"/>
      <c r="AH223" s="162"/>
      <c r="AI223" s="162"/>
      <c r="AJ223" s="162"/>
      <c r="AK223" s="162"/>
      <c r="AL223" s="162"/>
      <c r="AM223" s="162"/>
      <c r="AN223" s="162"/>
      <c r="AO223" s="162"/>
      <c r="AP223" s="162"/>
      <c r="AQ223" s="162"/>
      <c r="AR223" s="162"/>
      <c r="AS223" s="162"/>
      <c r="AT223" s="162"/>
      <c r="AU223" s="162"/>
      <c r="AV223" s="162"/>
      <c r="AW223" s="162"/>
      <c r="AX223" s="162"/>
      <c r="AY223" s="162"/>
      <c r="AZ223" s="162"/>
      <c r="BA223" s="162"/>
      <c r="BB223" s="162"/>
      <c r="BC223" s="162"/>
      <c r="BD223" s="162"/>
      <c r="BE223" s="162"/>
      <c r="BF223" s="162"/>
      <c r="BG223" s="162"/>
      <c r="BH223" s="162"/>
      <c r="BI223" s="162"/>
      <c r="BJ223" s="162"/>
      <c r="BK223" s="162"/>
      <c r="BL223" s="162"/>
      <c r="BM223" s="162"/>
      <c r="BN223" s="162"/>
      <c r="BO223" s="162"/>
      <c r="BP223" s="162"/>
      <c r="BQ223" s="162"/>
      <c r="BR223" s="162"/>
      <c r="BS223" s="162"/>
      <c r="BT223" s="162"/>
      <c r="BU223" s="162"/>
      <c r="BV223" s="162"/>
      <c r="BW223" s="162"/>
      <c r="BX223" s="162"/>
      <c r="BY223" s="162"/>
      <c r="BZ223" s="162"/>
      <c r="CA223" s="162"/>
      <c r="CB223" s="162"/>
      <c r="CC223" s="162"/>
      <c r="CD223" s="162"/>
      <c r="CE223" s="162"/>
      <c r="CF223" s="162"/>
      <c r="CG223" s="162"/>
      <c r="CH223" s="162"/>
      <c r="CI223" s="162"/>
      <c r="CJ223" s="167"/>
    </row>
  </sheetData>
  <dataValidations count="2">
    <dataValidation allowBlank="1" showInputMessage="1" showErrorMessage="1" sqref="E1" xr:uid="{4D935161-CDD3-4592-B877-3FB59C99E142}"/>
    <dataValidation type="list" allowBlank="1" showInputMessage="1" showErrorMessage="1" sqref="E3:E22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45956.438815972222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45956.438815972222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45956.438815972222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45956.438815972222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45956.438815972222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45956.438815972222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45956.438815972222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45956.438815972222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45956.438815972222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45956.438815972222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45956.438815972222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45956.438815972222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45956.438815972222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45956.438815972222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45956.438815972222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45956.438815972222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45956.438815972222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45956.438815972222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45956.438815972222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45956.438815972222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45956.438815972222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45956.438815972222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45956.438815972222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45956.438815972222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45956.438815972222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45956.438815972222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45956.438815972222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45956.438815972222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45956.438815972222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45956.438815972222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45956.438815972222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45956.438815972222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45956.438815972222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45956.438815972222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45956.438815972222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45956.438815972222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45956.438815972222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45956.438815972222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45956.438815972222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45956.438815972222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45956.438815972222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45956.438815972222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45956.438815972222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45956.438815972222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45956.438815972222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45956.438815972222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45956.438815972222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45956.438815972222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45956.438815972222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45956.438815972222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45956.438815972222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45956.438815972222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45956.438815972222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45956.438815972222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45956.438815972222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45956.438815972222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45956.438815972222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45956.438815972222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45956.438815972222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45956.438815972222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45956.438815972222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45956.438815972222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45956.438815972222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45956.438815972222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45956.438815972222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45956.438815972222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45956.438815972222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45956.438815972222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45956.438815972222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45956.438815972222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45956.438815972222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45956.438815972222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45956.438815972222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45956.438815972222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45956.438815972222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45956.438815972222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45956.438815972222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45956.438815972222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45956.438815972222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45956.438815972222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45956.438815972222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45956.438815972222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45956.438815972222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45956.438815972222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45956.438815972222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45956.438815972222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45956.438815972222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45956.438815972222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45956.438815972222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45956.438815972222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45956.438815972222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45956.438815972222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45956.438815972222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45956.438815972222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45956.438815972222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45956.438815972222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45956.438815972222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45956.438815972222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45956.438815972222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45956.438815972222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45956.438815972222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45956.438815972222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45956.438815972222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45956.438815972222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45956.438815972222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45956.438815972222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45956.438815972222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45956.438815972222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45956.438815972222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45956.438815972222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45956.438815972222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45956.438815972222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45956.438815972222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45956.438815972222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45956.438815972222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45956.438815972222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45956.438815972222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45956.438815972222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45956.438815972222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45956.438815972222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45956.438815972222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45956.438815972222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45956.438815972222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45956.438815972222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45956.438815972222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45956.438815972222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45956.438815972222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45956.438815972222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45956.438815972222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45956.438815972222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45956.438815972222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45956.438815972222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45956.438815972222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45956.438815972222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45956.438815972222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45956.438815972222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45956.438815972222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45956.438815972222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45956.438815972222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45956.438815972222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45956.438815972222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45956.438815972222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45956.438815972222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45956.438815972222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45956.438815972222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45956.438815972222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45956.438815972222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45956.438815972222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45956.438815972222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45956.438815972222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45956.438815972222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45956.438815972222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45956.438815972222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45956.438815972222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45956.438815972222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45956.438815972222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45956.438815972222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45956.438815972222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45956.438815972222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45956.438815972222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45956.438815972222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45956.438815972222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45956.438815972222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45956.438815972222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45956.438815972222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45956.438815972222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45956.438815972222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45956.438815972222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45956.438815972222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45956.438815972222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45956.438815972222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45956.438815972222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45956.438815972222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45956.438815972222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45956.438815972222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45956.438815972222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45956.438815972222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45956.438815972222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45956.438815972222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45956.438815972222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45956.438815972222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45956.438815972222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45956.438815972222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45956.438815972222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45956.438815972222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45956.438815972222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45956.438815972222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45956.438815972222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45956.438815972222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45956.438815972222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45956.438815972222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45956.438815972222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45956.438815972222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45956.438815972222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45956.438815972222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45956.438815972222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45956.438815972222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45956.438815972222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45956.438815972222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45956.438815972222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45956.438815972222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45956.438815972222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45956.438815972222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45956.438815972222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45956.438815972222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45956.438815972222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45956.438815972222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45956.438815972222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45956.438815972222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45956.438815972222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45956.438815972222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45956.438815972222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45956.438815972222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45956.438815972222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45956.438815972222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45956.438815972222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45956.438815972222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45956.438815972222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45956.438815972222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45956.438815972222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45956.438815972222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45956.438815972222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45956.438815972222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45956.438815972222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45956.438815972222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45956.438815972222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45956.438815972222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45956.438815972222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45956.438815972222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45956.438815972222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45956.438815972222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45956.438815972222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45956.438815972222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45956.438815972222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45956.438815972222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45956.438815972222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45956.438815972222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45956.438815972222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45956.438815972222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45956.438815972222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45956.438815972222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45956.438815972222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45956.438815972222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45956.438815972222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45956.438815972222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45956.438815972222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45956.438815972222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45956.438815972222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45956.438815972222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45956.438815972222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45956.438815972222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45956.438815972222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45956.438815972222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45956.438815972222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45956.438815972222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45956.438815972222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45956.438815972222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45956.438815972222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45956.438815972222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45956.438815972222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45956.438815972222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45956.438815972222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45956.438815972222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45956.438815972222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45956.438815972222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45956.438815972222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45956.438815972222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45956.438815972222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45956.438815972222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45956.438815972222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45956.438815972222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45956.438815972222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45956.438815972222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45956.438815972222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45956.438815972222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45956.438815972222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45956.438815972222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45956.438815972222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45956.438815972222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45956.438815972222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45956.438815972222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45956.438815972222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45956.438815972222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45956.438815972222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45956.438815972222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45956.438815972222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45956.438815972222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45956.438815972222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45956.438815972222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45956.438815972222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45956.438815972222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45956.438815972222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45956.438815972222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45956.438815972222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45956.438815972222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45956.438815972222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45956.438815972222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45956.438815972222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45956.438815972222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45956.438815972222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45956.438815972222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45956.438815972222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45956.438815972222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45956.438815972222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45956.438815972222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45956.438815972222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45956.438815972222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45956.438815972222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45956.438815972222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45956.438815972222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45956.438815972222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45956.438815972222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45956.438815972222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45956.438815972222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45956.438815972222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45956.438815972222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45956.438815972222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45956.438815972222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45956.438815972222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45956.438815972222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45956.438815972222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45956.438815972222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45956.438815972222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45956.438815972222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45956.438815972222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45956.438815972222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45956.438815972222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45956.438815972222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45956.438815972222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45956.438815972222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45956.438815972222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45956.438815972222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45956.438815972222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45956.438815972222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45956.438815972222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45956.438815972222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45956.438815972222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45956.438815972222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45956.438815972222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45956.438815972222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45956.438815972222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45956.438815972222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45956.438815972222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45956.438815972222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45956.438815972222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45956.438815972222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45956.438815972222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45956.438815972222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45956.438815972222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45956.438815972222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45956.438815972222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45956.438815972222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45956.438815972222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45956.438815972222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45956.438815972222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45956.438815972222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45956.438815972222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45956.438815972222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45956.438815972222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45956.438815972222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45956.438815972222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45956.438815972222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45956.438815972222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45956.438815972222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45956.438815972222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45956.438815972222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45956.438815972222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45956.438815972222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45956.438815972222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45956.438815972222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45956.438815972222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45956.438815972222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45956.438815972222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45956.438815972222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45956.438815972222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45956.438815972222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45956.438815972222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45956.438815972222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45956.438815972222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45956.438815972222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45956.438815972222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45956.438815972222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45956.438815972222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45956.438815972222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45956.438815972222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45956.438815972222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45956.438815972222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45956.438815972222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45956.438815972222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45956.438815972222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45956.438815972222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45956.438815972222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45956.438815972222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45956.438815972222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45956.438815972222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45956.438815972222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45956.438815972222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45956.438815972222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45956.438815972222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45956.438815972222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45956.438815972222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45956.438815972222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45956.438815972222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45956.438815972222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45956.438815972222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45956.438815972222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45956.438815972222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45956.438815972222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45956.438815972222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45956.438815972222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45956.438815972222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45956.438815972222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45956.438815972222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45956.438815972222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45956.438815972222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45956.438815972222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45956.438815972222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45956.438815972222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45956.438815972222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45956.438815972222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45956.438815972222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45956.438815972222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45956.438815972222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45956.438815972222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45956.438815972222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45956.438815972222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45956.438815972222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45956.438815972222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45956.438815972222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45956.438815972222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45956.438815972222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45956.438815972222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45956.438815972222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45956.438815972222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45956.438815972222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45956.438815972222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45956.438815972222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45956.438815972222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45956.438815972222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45956.438815972222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45956.438815972222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45956.438815972222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45956.438815972222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45956.438815972222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45956.438815972222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45956.438815972222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45956.438815972222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45956.438815972222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45956.438815972222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45956.438815972222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45956.438815972222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45956.438815972222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45956.438815972222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45956.438815972222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45956.438815972222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45956.438815972222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45956.438815972222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45956.438815972222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45956.438815972222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45956.438815972222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45956.438815972222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45956.438815972222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45956.438815972222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45956.438815972222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45956.438815972222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45956.438815972222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45956.438815972222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45956.438815972222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45956.438815972222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45956.438815972222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45956.438815972222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45956.438815972222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45956.438815972222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45956.438815972222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45956.438815972222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45956.438815972222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45956.438815972222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45956.438815972222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45956.438815972222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45956.438815972222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45956.438815972222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45956.438815972222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45956.438815972222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45956.438815972222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45956.438815972222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45956.438815972222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45956.438815972222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45956.438815972222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45956.438815972222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45956.438815972222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45956.438815972222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45956.438815972222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45956.438815972222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45956.438815972222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45956.438815972222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45956.438815972222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45956.438815972222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45956.438815972222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45956.438815972222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45956.438815972222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45956.438815972222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45956.438815972222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45956.438815972222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45956.438815972222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45956.438815972222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45956.438815972222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45956.438815972222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45956.438815972222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45956.438815972222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45956.438815972222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45956.438815972222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45956.438815972222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45956.438815972222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45956.438815972222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45956.438815972222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45956.438815972222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45956.438815972222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45956.438815972222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45956.438815972222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45956.438815972222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45956.438815972222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45956.438815972222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45956.438815972222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45956.438815972222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45956.438815972222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45956.438815972222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45956.438815972222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45956.438815972222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45956.438815972222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45956.438815972222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45956.438815972222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45956.438815972222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45956.438815972222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45956.438815972222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45956.438815972222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45956.438815972222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45956.438815972222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45956.438815972222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45956.438815972222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45956.438815972222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45956.438815972222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45956.438815972222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45956.438815972222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45956.438815972222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45956.438815972222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45956.438815972222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45956.438815972222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45956.438815972222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45956.438815972222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45956.438815972222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45956.438815972222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45956.438815972222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45956.438815972222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45956.438815972222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45956.438815972222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45956.438815972222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45956.438815972222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45956.438815972222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45956.438815972222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45956.438815972222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45956.438815972222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45956.438815972222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45956.438815972222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45956.438815972222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45956.438815972222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45956.438815972222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45956.438815972222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45956.438815972222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45956.438815972222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45956.438815972222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45956.438815972222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45956.438815972222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45956.438815972222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45956.438815972222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45956.438815972222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45956.438815972222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45956.438815972222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45956.438815972222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45956.438815972222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45956.438815972222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45956.438815972222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45956.438815972222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45956.438815972222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45956.438815972222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45956.438815972222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45956.438815972222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45956.438815972222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45956.438815972222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45956.438815972222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45956.438815972222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45956.438815972222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45956.438815972222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45956.438815972222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45956.438815972222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45956.438815972222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45956.438815972222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45956.438815972222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45956.438815972222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45956.438815972222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45956.438815972222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45956.438815972222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45956.438815972222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45956.438815972222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45956.438815972222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45956.438815972222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45956.438815972222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45956.438815972222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45956.438815972222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45956.438815972222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45956.438815972222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45956.438815972222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45956.438815972222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45956.438815972222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45956.438815972222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45956.438815972222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45956.438815972222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45956.438815972222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45956.438815972222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45956.438815972222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45956.438815972222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45956.438815972222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45956.438815972222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45956.438815972222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45956.438815972222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45956.438815972222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45956.438815972222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45956.438815972222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45956.438815972222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45956.438815972222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45956.438815972222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45956.438815972222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45956.438815972222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45956.438815972222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45956.438815972222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45956.438815972222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45956.438815972222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45956.438815972222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45956.438815972222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45956.438815972222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45956.438815972222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45956.438815972222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45956.438815972222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45956.438815972222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45956.438815972222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45956.438815972222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45956.438815972222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45956.438815972222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45956.438815972222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45956.438815972222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45956.438815972222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45956.438815972222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45956.438815972222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45956.438815972222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45956.438815972222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45956.438815972222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45956.438815972222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45956.438815972222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45956.438815972222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45956.438815972222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45956.438815972222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45956.438815972222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45956.438815972222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45956.438815972222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45956.438815972222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45956.438815972222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45956.438815972222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45956.438815972222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45956.438815972222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45956.438815972222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45956.438815972222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45956.438815972222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45956.438815972222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45956.438815972222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45956.438815972222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45956.438815972222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45956.438815972222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45956.438815972222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45956.438815972222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45956.438815972222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45956.438815972222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45956.438815972222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45956.438815972222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45956.438815972222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45956.438815972222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45956.438815972222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45956.438815972222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45956.438815972222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45956.438815972222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45956.438815972222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45956.438815972222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45956.438815972222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45956.438815972222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45956.438815972222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45956.438815972222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45956.438815972222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45956.438815972222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45956.438815972222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45956.438815972222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45956.438815972222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45956.438815972222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45956.438815972222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45956.438815972222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45956.438815972222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45956.438815972222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45956.438815972222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45956.438815972222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45956.438815972222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45956.438815972222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45956.438815972222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45956.438815972222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45956.438815972222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45956.438815972222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45956.438815972222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45956.438815972222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45956.438815972222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45956.438815972222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45956.438815972222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45956.438815972222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45956.438815972222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45956.438815972222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45956.438815972222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45956.438815972222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45956.438815972222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45956.438815972222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45956.438815972222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45956.438815972222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45956.438815972222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45956.438815972222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45956.438815972222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45956.438815972222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45956.438815972222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45956.438815972222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45956.438815972222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45956.438815972222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45956.438815972222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45956.438815972222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45956.438815972222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45956.438815972222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45956.438815972222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45956.438815972222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45956.438815972222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45956.438815972222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45956.438815972222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45956.438815972222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45956.438815972222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45956.438815972222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45956.438815972222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45956.438815972222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45956.438815972222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45956.438815972222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45956.438815972222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45956.438815972222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45956.438815972222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45956.438815972222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45956.438815972222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45956.438815972222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45956.438815972222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45956.438815972222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45956.438815972222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45956.438815972222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45956.438815972222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45956.438815972222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45956.438815972222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45956.438815972222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45956.438815972222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45956.438815972222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45956.438815972222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45956.438815972222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45956.438815972222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45956.438815972222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45956.438815972222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45956.438815972222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45956.438815972222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45956.438815972222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45956.438815972222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45956.438815972222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45956.438815972222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45956.438815972222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45956.438815972222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45956.438815972222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45956.438815972222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45956.438815972222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45956.438815972222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45956.438815972222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45956.438815972222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45956.438815972222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45956.438815972222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45956.438815972222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45956.438815972222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45956.438815972222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45956.438815972222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45956.438815972222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45956.438815972222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45956.438815972222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45956.438815972222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45956.438815972222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45956.438815972222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45956.438815972222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45956.438815972222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45956.438815972222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45956.438815972222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45956.438815972222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45956.438815972222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45956.438815972222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45956.438815972222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45956.438815972222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45956.438815972222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45956.438815972222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45956.438815972222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45956.438815972222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45956.438815972222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45956.438815972222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45956.438815972222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45956.438815972222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45956.438815972222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45956.438815972222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45956.438815972222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45956.438815972222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45956.438815972222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45956.438815972222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45956.438815972222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45956.438815972222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45956.438815972222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45956.438815972222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45956.438815972222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45956.438815972222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45956.438815972222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45956.438815972222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45956.438815972222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45956.438815972222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45956.438815972222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45956.438815972222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45956.438815972222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45956.438815972222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45956.438815972222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45956.438815972222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45956.438815972222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45956.438815972222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45956.438815972222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45956.438815972222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45956.438815972222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45956.438815972222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45956.438815972222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45956.438815972222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45956.438815972222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45956.438815972222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45956.438815972222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45956.438815972222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45956.438815972222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45956.438815972222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45956.438815972222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45956.438815972222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45956.438815972222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45956.438815972222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45956.438815972222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45956.438815972222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45956.438815972222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45956.438815972222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45956.438815972222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45956.438815972222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45956.438815972222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45956.438815972222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45956.438815972222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45956.438815972222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45956.438815972222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45956.438815972222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45956.438815972222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45956.438815972222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45956.438815972222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45956.438815972222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45956.438815972222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45956.438815972222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45956.438815972222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45956.438815972222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45956.438815972222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45956.438815972222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45956.438815972222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45956.438815972222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45956.438815972222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45956.438815972222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45956.438815972222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45956.438815972222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45956.438815972222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45956.438815972222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45956.438815972222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45956.438815972222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45956.438815972222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45956.438815972222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45956.438815972222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45956.438815972222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45956.438815972222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45956.438815972222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45956.438815972222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45956.438815972222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45956.438815972222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45956.438815972222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45956.438815972222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45956.438815972222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45956.438815972222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45956.438815972222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45956.438815972222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45956.438815972222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45956.438815972222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45956.438815972222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45956.438815972222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45956.438815972222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45956.438815972222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45956.438815972222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45956.438815972222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45956.438815972222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45956.438815972222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45956.438815972222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45956.438815972222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45956.438815972222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45956.438815972222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45956.438815972222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45956.438815972222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45956.438815972222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45956.438815972222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45956.438815972222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45956.438815972222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45956.438815972222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45956.438815972222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45956.438815972222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45956.438815972222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45956.438815972222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45956.438815972222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45956.438815972222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45956.438815972222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45956.438815972222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45956.438815972222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45956.438815972222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45956.438815972222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45956.438815972222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45956.438815972222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45956.438815972222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45956.438815972222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45956.438815972222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45956.438815972222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45956.438815972222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45956.438815972222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45956.438815972222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45956.438815972222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45956.438815972222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45956.438815972222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45956.438815972222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45956.438815972222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45956.438815972222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45956.438815972222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45956.438815972222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45956.438815972222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45956.438815972222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45956.438815972222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45956.438815972222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45956.438815972222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45956.438815972222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45956.438815972222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45956.438815972222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45956.438815972222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45956.438815972222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45956.438815972222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45956.438815972222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45956.438815972222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45956.438815972222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45956.438815972222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45956.438815972222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45956.438815972222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45956.438815972222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45956.438815972222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45956.438815972222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45956.438815972222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45956.438815972222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45956.438815972222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45956.438815972222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45956.438815972222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45956.438815972222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45956.438815972222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45956.438815972222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45956.438815972222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45956.438815972222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45956.438815972222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45956.438815972222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45956.438815972222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45956.438815972222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45956.438815972222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45956.438815972222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45956.438815972222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45956.438815972222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45956.438815972222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45956.438815972222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45956.438815972222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45956.438815972222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45956.438815972222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45956.438815972222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45956.438815972222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45956.438815972222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45956.438815972222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45956.438815972222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45956.438815972222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45956.438815972222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45956.438815972222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45956.438815972222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45956.438815972222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45956.438815972222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45956.438815972222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45956.438815972222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45956.438815972222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45956.438815972222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45956.438815972222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45956.438815972222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45956.438815972222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45956.438815972222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45956.438815972222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45956.438815972222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45956.438815972222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45956.438815972222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45956.438815972222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45956.438815972222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45956.438815972222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45956.438815972222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45956.438815972222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45956.438815972222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45956.438815972222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45956.438815972222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45956.438815972222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45956.438815972222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45956.438815972222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45956.438815972222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45956.438815972222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45956.438815972222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45956.438815972222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45956.438815972222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45956.438815972222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45956.438815972222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45956.438815972222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45956.438815972222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45956.438815972222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45956.438815972222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45956.438815972222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45956.438815972222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45956.438815972222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45956.438815972222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45956.438815972222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45956.438815972222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45956.438815972222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45956.438815972222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45956.438815972222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45956.438815972222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45956.438815972222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45956.438815972222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45956.438815972222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45956.438815972222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45956.438815972222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45956.438815972222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45956.438815972222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45956.438815972222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45956.438815972222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45956.438815972222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45956.438815972222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45956.438815972222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45956.438815972222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45956.438815972222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45956.438815972222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45956.438815972222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45956.438815972222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45956.438815972222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45956.438815972222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45956.438815972222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45956.438815972222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45956.438815972222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45956.438815972222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45956.438815972222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45956.438815972222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45956.438815972222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45956.438815972222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45956.438815972222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45956.438815972222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45956.438815972222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45956.438815972222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45956.438815972222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45956.438815972222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45956.438815972222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45956.438815972222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45956.438815972222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45956.438815972222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45956.438815972222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45956.438815972222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45956.438815972222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45956.438815972222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45956.438815972222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45956.438815972222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45956.438815972222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45956.438815972222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45956.438815972222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45956.438815972222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45956.438815972222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45956.438815972222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45956.438815972222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45956.438815972222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45956.438815972222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45956.438815972222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45956.438815972222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45956.438815972222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45956.438815972222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45956.438815972222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45956.438815972222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45956.438815972222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45956.438815972222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45956.438815972222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45956.438815972222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45956.438815972222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45956.438815972222</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E6" sqref="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252.95809837962588</v>
      </c>
      <c r="H2" s="99">
        <v>45703.474768518521</v>
      </c>
      <c r="I2" s="99" t="str">
        <f>IFERROR(VLOOKUP(D2,DB!A:F,6,0),"")</f>
        <v>SCECO</v>
      </c>
      <c r="J2" s="99" t="str">
        <f>IFERROR(VLOOKUP(D2,DB!A:G,7,0),"")</f>
        <v>Dead</v>
      </c>
      <c r="K2" s="101" t="s">
        <v>39093</v>
      </c>
      <c r="L2" s="94" t="str">
        <f>IFERROR(VLOOKUP(D2,DB!A:I,9,0),"")</f>
        <v>Latis</v>
      </c>
    </row>
    <row r="3" spans="1:16" ht="30" customHeight="1">
      <c r="A3" s="94" t="s">
        <v>39094</v>
      </c>
      <c r="B3" s="94" t="str">
        <f>IFERROR(VLOOKUP(D3,DB!A:K,11,0),"")</f>
        <v>R4</v>
      </c>
      <c r="C3" s="94">
        <v>1</v>
      </c>
      <c r="D3" s="94" t="s">
        <v>27420</v>
      </c>
      <c r="E3" s="98" t="s">
        <v>38998</v>
      </c>
      <c r="F3" s="123">
        <v>45953.634722222225</v>
      </c>
      <c r="G3" s="124">
        <f ca="1">IFERROR(NOW()-F3,"")</f>
        <v>2.8040937499972642</v>
      </c>
      <c r="H3" s="123">
        <v>45953.546631944446</v>
      </c>
      <c r="I3" s="99" t="str">
        <f>IFERROR(VLOOKUP(D3,DB!A:F,6,0),"")</f>
        <v>SCECO</v>
      </c>
      <c r="J3" s="99" t="str">
        <f>IFERROR(VLOOKUP(D3,DB!A:G,7,0),"")</f>
        <v>Dead</v>
      </c>
      <c r="K3" s="125" t="s">
        <v>39095</v>
      </c>
      <c r="L3" s="121" t="str">
        <f>IFERROR(VLOOKUP(D3,DB!A:I,9,0),"")</f>
        <v>Latis</v>
      </c>
    </row>
    <row r="4" spans="1:16" ht="15" customHeight="1">
      <c r="A4" s="119" t="s">
        <v>39096</v>
      </c>
      <c r="B4" s="119" t="str">
        <f>IFERROR(VLOOKUP(D4,DB!A:K,11,0),"")</f>
        <v>R4</v>
      </c>
      <c r="C4" s="120">
        <v>1</v>
      </c>
      <c r="D4" s="121" t="s">
        <v>37079</v>
      </c>
      <c r="E4" s="98" t="s">
        <v>38998</v>
      </c>
      <c r="F4" s="123">
        <v>45956.359722222223</v>
      </c>
      <c r="G4" s="124">
        <f ca="1">IFERROR(NOW()-F4,"")</f>
        <v>7.9093749998719431E-2</v>
      </c>
      <c r="H4" s="123">
        <v>45956.35423611111</v>
      </c>
      <c r="I4" s="119" t="str">
        <f>IFERROR(VLOOKUP(D4,DB!A:F,6,0),"")</f>
        <v>SCECO</v>
      </c>
      <c r="J4" s="119" t="str">
        <f>IFERROR(VLOOKUP(D4,DB!A:G,7,0),"")</f>
        <v>Dead</v>
      </c>
      <c r="K4" s="125" t="s">
        <v>39097</v>
      </c>
      <c r="L4" s="121" t="str">
        <f>IFERROR(VLOOKUP(D4,DB!A:I,9,0),"")</f>
        <v>Latis</v>
      </c>
    </row>
    <row r="5" spans="1:16" ht="15" customHeight="1">
      <c r="A5" s="119" t="s">
        <v>39098</v>
      </c>
      <c r="B5" s="119" t="str">
        <f>IFERROR(VLOOKUP(D5,DB!A:K,11,0),"")</f>
        <v>R4</v>
      </c>
      <c r="C5" s="120">
        <v>1</v>
      </c>
      <c r="D5" s="121" t="s">
        <v>27169</v>
      </c>
      <c r="E5" s="98" t="s">
        <v>38998</v>
      </c>
      <c r="F5" s="123">
        <v>45956.379861111112</v>
      </c>
      <c r="G5" s="124">
        <f ca="1">IFERROR(NOW()-F5,"")</f>
        <v>5.8954861109668855E-2</v>
      </c>
      <c r="H5" s="123">
        <v>45956.374675925923</v>
      </c>
      <c r="I5" s="119" t="str">
        <f>IFERROR(VLOOKUP(D5,DB!A:F,6,0),"")</f>
        <v>SCECO</v>
      </c>
      <c r="J5" s="119" t="str">
        <f>IFERROR(VLOOKUP(D5,DB!A:G,7,0),"")</f>
        <v>Dead</v>
      </c>
      <c r="K5" s="125" t="s">
        <v>39099</v>
      </c>
      <c r="L5" s="121" t="str">
        <f>IFERROR(VLOOKUP(D5,DB!A:I,9,0),"")</f>
        <v>Latis</v>
      </c>
    </row>
    <row r="6" spans="1:16" ht="15" customHeight="1">
      <c r="A6" s="119"/>
      <c r="B6" s="119" t="str">
        <f>IFERROR(VLOOKUP(D6,DB!A:K,11,0),"")</f>
        <v/>
      </c>
      <c r="C6" s="120"/>
      <c r="D6" s="94"/>
      <c r="E6" s="98"/>
      <c r="F6" s="123"/>
      <c r="G6" s="124">
        <f ca="1">IFERROR(NOW()-F6,"")</f>
        <v>45956.438815972222</v>
      </c>
      <c r="H6" s="123"/>
      <c r="I6" s="119" t="str">
        <f>IFERROR(VLOOKUP(D6,DB!A:F,6,0),"")</f>
        <v/>
      </c>
      <c r="J6" s="119" t="str">
        <f>IFERROR(VLOOKUP(D6,DB!A:G,7,0),"")</f>
        <v/>
      </c>
      <c r="K6" s="125"/>
      <c r="L6" s="121" t="str">
        <f>IFERROR(VLOOKUP(D6,DB!A:I,9,0),"")</f>
        <v/>
      </c>
    </row>
    <row r="7" spans="1:16" ht="15" customHeight="1">
      <c r="A7" s="119"/>
      <c r="B7" s="119" t="str">
        <f>IFERROR(VLOOKUP(D7,DB!A:K,11,0),"")</f>
        <v>R4</v>
      </c>
      <c r="C7" s="120"/>
      <c r="D7" s="121" t="s">
        <v>39100</v>
      </c>
      <c r="E7" s="98"/>
      <c r="F7" s="123"/>
      <c r="G7" s="124">
        <f ca="1">IFERROR(NOW()-F7,"")</f>
        <v>45956.438815972222</v>
      </c>
      <c r="H7" s="123"/>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45956.438815972222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45956.438815972222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45956.438815972222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45956.438815972222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45956.438815972222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45956.438815972222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45956.438815972222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45956.438815972222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45956.438815972222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45956.438815972222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45956.438815972222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45956.438815972222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c r="E20" s="122"/>
      <c r="F20" s="123"/>
      <c r="G20" s="124">
        <f ca="1">IFERROR(NOW()-F20,"")</f>
        <v>45956.438815972222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45956.438815972222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45956.438815972222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45956.438815972222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45956.438815972222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45956.438815972222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45956.438815972222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45956.438815972222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45956.438815972222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45956.438815972222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45956.438815972222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45956.438815972222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45956.438815972222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45956.438815972222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45956.438815972222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45956.438815972222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45956.438815972222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45956.438815972222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45956.438815972222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45956.438815972222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45956.438815972222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45956.438815972222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45956.438815972222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45956.438815972222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45956.438815972222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45956.438815972222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45956.438815972222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45956.438815972222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45956.438815972222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45956.438815972222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45956.438815972222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45956.438815972222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45956.438815972222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45956.438815972222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45956.438815972222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45956.438815972222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45956.438815972222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45956.438815972222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45956.438815972222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45956.438815972222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45956.438815972222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45956.438815972222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45956.438815972222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45956.438815972222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45956.438815972222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45956.438815972222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45956.438815972222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45956.438815972222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45956.438815972222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45956.438815972222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45956.438815972222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45956.438815972222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45956.438815972222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45956.438815972222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45956.438815972222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45956.438815972222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45956.438815972222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45956.438815972222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45956.438815972222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45956.438815972222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45956.438815972222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45956.438815972222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45956.438815972222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45956.438815972222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45956.438815972222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45956.438815972222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45956.438815972222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45956.438815972222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45956.438815972222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45956.438815972222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45956.438815972222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45956.438815972222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45956.438815972222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45956.438815972222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45956.438815972222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45956.438815972222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45956.438815972222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45956.438815972222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45956.438815972222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45956.438815972222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45956.438815972222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45956.438815972222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45956.438815972222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45956.438815972222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45956.438815972222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45956.438815972222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45956.438815972222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45956.438815972222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45956.438815972222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45956.438815972222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45956.438815972222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45956.438815972222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45956.438815972222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45956.438815972222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45956.438815972222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45956.438815972222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45956.438815972222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45956.438815972222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45956.438815972222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45956.438815972222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45956.438815972222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45956.438815972222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45956.438815972222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45956.438815972222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45956.438815972222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45956.438815972222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45956.438815972222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45956.438815972222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45956.438815972222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45956.438815972222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45956.438815972222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45956.438815972222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45956.438815972222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45956.438815972222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45956.438815972222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45956.438815972222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45956.438815972222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45956.438815972222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45956.438815972222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45956.438815972222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45956.438815972222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45956.438815972222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45956.438815972222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45956.438815972222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45956.438815972222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45956.438815972222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45956.438815972222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45956.438815972222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45956.438815972222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45956.438815972222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45956.438815972222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45956.438815972222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45956.438815972222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45956.438815972222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45956.438815972222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45956.438815972222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45956.438815972222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45956.438815972222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45956.438815972222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45956.438815972222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45956.438815972222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45956.438815972222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45956.438815972222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45956.438815972222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45956.438815972222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45956.438815972222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45956.438815972222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45956.438815972222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45956.438815972222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45956.438815972222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45956.438815972222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45956.438815972222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45956.438815972222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45956.438815972222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45956.438815972222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45956.438815972222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45956.438815972222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45956.438815972222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45956.438815972222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45956.438815972222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45956.438815972222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45956.438815972222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45956.438815972222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45956.438815972222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45956.438815972222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45956.438815972222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45956.438815972222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45956.438815972222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45956.438815972222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45956.438815972222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45956.438815972222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45956.438815972222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45956.438815972222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45956.438815972222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45956.438815972222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45956.438815972222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45956.438815972222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45956.438815972222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45956.438815972222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45956.438815972222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45956.438815972222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45956.438815972222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45956.438815972222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45956.438815972222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45956.438815972222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45956.438815972222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45956.438815972222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45956.438815972222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45956.438815972222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45956.438815972222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45956.438815972222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45956.438815972222</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45956.438815972222</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45956.438815972222</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45956.438815972222</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45956.438815972222</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45956.438815972222</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45956.438815972222</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45956.438815972222</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39101</v>
      </c>
      <c r="B2" s="37" t="str">
        <f>IFERROR(VLOOKUP(D2,DB!A:K,11,0),"")</f>
        <v>R5</v>
      </c>
      <c r="C2" s="37">
        <v>3</v>
      </c>
      <c r="D2" s="118" t="s">
        <v>36034</v>
      </c>
      <c r="E2" s="37" t="s">
        <v>38998</v>
      </c>
      <c r="F2" s="38">
        <v>45891.832060185188</v>
      </c>
      <c r="G2" s="144">
        <f ca="1">IFERROR(NOW()-F2,"")</f>
        <v>64.606755787033762</v>
      </c>
      <c r="H2" s="38">
        <v>45891.790393518517</v>
      </c>
      <c r="I2" s="37" t="str">
        <f>IFERROR(VLOOKUP(D2,DB!A:F,6,0),"")</f>
        <v>Generator-SG</v>
      </c>
      <c r="J2" s="37" t="str">
        <f>IFERROR(VLOOKUP(D2,DB!A:G,7,0),"")</f>
        <v>Vandalized</v>
      </c>
      <c r="K2" s="37" t="s">
        <v>39102</v>
      </c>
      <c r="L2" s="37" t="str">
        <f>IFERROR(VLOOKUP(D2,DB!A:I,9,0),"")</f>
        <v>Latis</v>
      </c>
      <c r="M2" s="117"/>
    </row>
    <row r="3" spans="1:13" ht="30.75">
      <c r="A3" s="37" t="s">
        <v>39103</v>
      </c>
      <c r="B3" s="37" t="str">
        <f>IFERROR(VLOOKUP(D3,DB!A:K,11,0),"")</f>
        <v>R5</v>
      </c>
      <c r="C3" s="37">
        <v>1</v>
      </c>
      <c r="D3" s="37" t="s">
        <v>31329</v>
      </c>
      <c r="E3" s="37" t="s">
        <v>39081</v>
      </c>
      <c r="F3" s="38">
        <v>45926.188877314817</v>
      </c>
      <c r="G3" s="144">
        <f t="shared" ref="G3" ca="1" si="0">IFERROR(NOW()-F3,"")</f>
        <v>30.249938657405437</v>
      </c>
      <c r="H3" s="38">
        <v>45926.158159722225</v>
      </c>
      <c r="I3" s="37" t="str">
        <f>IFERROR(VLOOKUP(D3,DB!A:F,6,0),"")</f>
        <v>SCECO</v>
      </c>
      <c r="J3" s="37" t="str">
        <f>IFERROR(VLOOKUP(D3,DB!A:G,7,0),"")</f>
        <v>Good</v>
      </c>
      <c r="K3" s="37" t="s">
        <v>39104</v>
      </c>
      <c r="L3" s="37" t="str">
        <f>IFERROR(VLOOKUP(D3,DB!A:I,9,0),"")</f>
        <v>Latis</v>
      </c>
      <c r="M3" s="117"/>
    </row>
    <row r="4" spans="1:13" ht="48" customHeight="1">
      <c r="A4" s="152" t="s">
        <v>39105</v>
      </c>
      <c r="B4" s="152" t="str">
        <f>IFERROR(VLOOKUP(D4,DB!A:K,11,0),"")</f>
        <v>R5</v>
      </c>
      <c r="C4" s="152">
        <v>1</v>
      </c>
      <c r="D4" s="152" t="s">
        <v>34781</v>
      </c>
      <c r="E4" s="152" t="s">
        <v>39081</v>
      </c>
      <c r="F4" s="153">
        <v>45948.661111111112</v>
      </c>
      <c r="G4" s="154">
        <f ca="1">IFERROR(NOW()-F4,"")</f>
        <v>7.7777048611096689</v>
      </c>
      <c r="H4" s="153">
        <v>45948.661111111112</v>
      </c>
      <c r="I4" s="152" t="str">
        <f>IFERROR(VLOOKUP(D4,DB!A:F,6,0),"")</f>
        <v>SCECO</v>
      </c>
      <c r="J4" s="152" t="str">
        <f>IFERROR(VLOOKUP(D4,DB!A:G,7,0),"")</f>
        <v>Dead</v>
      </c>
      <c r="K4" s="152" t="s">
        <v>39106</v>
      </c>
      <c r="L4" s="152" t="str">
        <f>IFERROR(VLOOKUP(D4,DB!A:I,9,0),"")</f>
        <v>Latis</v>
      </c>
    </row>
    <row r="5" spans="1:13" ht="15">
      <c r="A5" s="152"/>
      <c r="B5" s="152" t="str">
        <f>IFERROR(VLOOKUP(D5,DB!A:K,11,0),"")</f>
        <v/>
      </c>
      <c r="C5" s="152"/>
      <c r="D5" s="152"/>
      <c r="E5" s="152"/>
      <c r="F5" s="153"/>
      <c r="G5" s="154">
        <f ca="1">IFERROR(NOW()-F5,"")</f>
        <v>45956.438815972222</v>
      </c>
      <c r="H5" s="153"/>
      <c r="I5" s="152" t="str">
        <f>IFERROR(VLOOKUP(D5,DB!A:F,6,0),"")</f>
        <v/>
      </c>
      <c r="J5" s="152" t="str">
        <f>IFERROR(VLOOKUP(D5,DB!A:G,7,0),"")</f>
        <v/>
      </c>
      <c r="K5" s="152"/>
      <c r="L5" s="152" t="str">
        <f>IFERROR(VLOOKUP(D5,DB!A:I,9,0),"")</f>
        <v/>
      </c>
    </row>
    <row r="6" spans="1:13" ht="15">
      <c r="A6" s="152"/>
      <c r="B6" s="152" t="str">
        <f>IFERROR(VLOOKUP(D6,DB!A:K,11,0),"")</f>
        <v/>
      </c>
      <c r="C6" s="152"/>
      <c r="D6" s="170"/>
      <c r="E6" s="152"/>
      <c r="F6" s="153"/>
      <c r="G6" s="154">
        <f ca="1">IFERROR(NOW()-F6,"")</f>
        <v>45956.438815972222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45956.438815972222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45956.438815972222</v>
      </c>
      <c r="H8" s="153"/>
      <c r="I8" s="152" t="str">
        <f>IFERROR(VLOOKUP(D8,DB!A:F,6,0),"")</f>
        <v/>
      </c>
      <c r="J8" s="152" t="str">
        <f>IFERROR(VLOOKUP(D8,DB!A:G,7,0),"")</f>
        <v/>
      </c>
      <c r="K8" s="152"/>
      <c r="L8" s="152" t="str">
        <f>IFERROR(VLOOKUP(D8,DB!A:I,9,0),"")</f>
        <v/>
      </c>
    </row>
    <row r="9" spans="1:13" ht="15.75">
      <c r="A9" s="152"/>
      <c r="B9" s="152" t="str">
        <f>IFERROR(VLOOKUP(#REF!,DB!A:K,11,0),"")</f>
        <v/>
      </c>
      <c r="C9" s="152"/>
      <c r="D9" s="171"/>
      <c r="E9" s="152"/>
      <c r="F9" s="153"/>
      <c r="G9" s="154">
        <f ca="1">IFERROR(NOW()-F9,"")</f>
        <v>45956.438815972222</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45956.438815972222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45956.438815972222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45956.438815972222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45956.438815972222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45956.438815972222</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45956.438815972222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45956.438815972222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45956.438815972222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45956.438815972222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45956.438815972222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45956.438815972222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45956.438815972222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45956.438815972222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45956.438815972222</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45956.438815972222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45956.438815972222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45956.438815972222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45956.438815972222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45956.438815972222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45956.438815972222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45956.438815972222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45956.438815972222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45956.438815972222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45956.438815972222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45956.438815972222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45956.438815972222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45956.438815972222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45956.438815972222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45956.438815972222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45956.438815972222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45956.438815972222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45956.438815972222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45956.438815972222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45956.438815972222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45956.438815972222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45956.438815972222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45956.438815972222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45956.438815972222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45956.438815972222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45956.438815972222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45956.438815972222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45956.438815972222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45956.438815972222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45956.438815972222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45956.438815972222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45956.438815972222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45956.438815972222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45956.438815972222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45956.438815972222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45956.438815972222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45956.438815972222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45956.438815972222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45956.438815972222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45956.438815972222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45956.438815972222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45956.438815972222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45956.438815972222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45956.438815972222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45956.438815972222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45956.438815972222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45956.438815972222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45956.438815972222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45956.438815972222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45956.438815972222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45956.438815972222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45956.438815972222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45956.438815972222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45956.438815972222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45956.438815972222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45956.438815972222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45956.438815972222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45956.438815972222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45956.438815972222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45956.438815972222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45956.438815972222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45956.438815972222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45956.438815972222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45956.438815972222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45956.438815972222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45956.438815972222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45956.438815972222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45956.438815972222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45956.438815972222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45956.438815972222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45956.438815972222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45956.438815972222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45956.438815972222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45956.438815972222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45956.438815972222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45956.438815972222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45956.438815972222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45956.438815972222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45956.438815972222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45956.438815972222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45956.438815972222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45956.438815972222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45956.438815972222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45956.438815972222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45956.438815972222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45956.438815972222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45956.438815972222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45956.438815972222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45956.438815972222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45956.438815972222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45956.438815972222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45956.438815972222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45956.438815972222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45956.438815972222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45956.438815972222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45956.438815972222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45956.438815972222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45956.438815972222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45956.438815972222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45956.438815972222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45956.438815972222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45956.438815972222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45956.438815972222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45956.438815972222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45956.438815972222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45956.438815972222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45956.438815972222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45956.438815972222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45956.438815972222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45956.438815972222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45956.438815972222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45956.438815972222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45956.438815972222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45956.438815972222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45956.438815972222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45956.438815972222</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45956.438815972222</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45956.438815972222</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45956.438815972222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45956.438815972222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45956.438815972222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45956.438815972222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45956.438815972222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45956.438815972222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45956.438815972222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45956.438815972222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45956.438815972222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45956.438815972222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45956.438815972222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45956.438815972222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45956.438815972222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45956.438815972222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45956.438815972222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45956.438815972222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45956.438815972222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45956.438815972222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45956.438815972222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45956.438815972222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45956.438815972222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45956.438815972222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45956.438815972222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45956.438815972222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45956.438815972222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45956.438815972222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45956.438815972222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45956.438815972222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45956.438815972222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45956.438815972222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45956.438815972222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45956.438815972222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45956.438815972222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45956.438815972222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45956.438815972222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45956.438815972222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45956.438815972222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45956.438815972222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45956.438815972222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45956.438815972222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45956.438815972222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45956.438815972222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45956.438815972222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45956.438815972222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45956.438815972222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45956.438815972222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45956.438815972222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45956.438815972222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45956.438815972222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45956.438815972222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45956.438815972222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45956.438815972222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45956.438815972222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45956.438815972222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45956.438815972222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45956.438815972222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45956.438815972222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45956.438815972222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45956.438815972222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45956.438815972222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45956.438815972222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45956.438815972222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45956.438815972222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45956.438815972222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45956.438815972222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45956.438815972222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45956.438815972222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45956.438815972222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45956.438815972222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45956.438815972222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45956.438815972222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45956.438815972222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45956.438815972222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45956.438815972222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45956.438815972222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45956.438815972222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45956.438815972222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45956.438815972222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45956.438815972222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45956.438815972222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45956.438815972222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45956.438815972222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45956.438815972222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45956.438815972222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45956.438815972222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45956.438815972222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45956.438815972222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45956.438815972222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45956.438815972222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45956.438815972222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45956.438815972222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45956.438815972222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45956.438815972222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45956.438815972222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45956.438815972222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45956.438815972222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45956.438815972222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45956.438815972222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45956.438815972222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45956.438815972222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45956.438815972222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45956.438815972222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45956.438815972222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45956.438815972222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45956.438815972222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45956.438815972222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45956.438815972222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45956.438815972222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45956.438815972222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45956.438815972222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45956.438815972222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45956.438815972222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45956.438815972222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45956.438815972222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45956.438815972222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45956.438815972222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45956.438815972222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45956.438815972222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45956.438815972222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45956.438815972222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45956.438815972222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45956.438815972222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45956.438815972222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45956.438815972222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45956.438815972222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45956.438815972222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45956.438815972222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45956.438815972222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45956.438815972222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45956.438815972222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45956.438815972222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45956.438815972222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45956.438815972222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45956.438815972222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45956.438815972222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45956.438815972222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45956.438815972222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45956.438815972222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45956.438815972222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45956.438815972222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45956.438815972222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45956.438815972222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45956.438815972222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45956.438815972222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45956.438815972222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45956.438815972222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45956.438815972222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45956.438815972222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45956.438815972222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45956.438815972222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45956.438815972222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45956.438815972222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45956.438815972222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45956.438815972222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45956.438815972222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45956.438815972222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45956.438815972222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45956.438815972222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45956.438815972222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45956.438815972222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45956.438815972222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45956.438815972222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45956.438815972222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45956.438815972222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45956.438815972222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45956.438815972222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45956.438815972222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45956.438815972222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45956.438815972222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45956.438815972222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45956.438815972222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45956.438815972222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45956.438815972222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45956.438815972222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45956.438815972222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45956.438815972222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45956.438815972222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45956.438815972222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45956.438815972222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45956.438815972222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45956.438815972222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45956.438815972222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45956.438815972222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45956.438815972222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45956.438815972222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45956.438815972222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45956.438815972222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45956.438815972222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45956.438815972222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45956.438815972222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45956.438815972222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45956.438815972222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45956.438815972222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45956.438815972222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45956.438815972222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45956.438815972222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45956.438815972222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45956.438815972222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45956.438815972222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45956.438815972222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45956.438815972222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45956.438815972222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45956.438815972222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45956.438815972222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45956.438815972222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45956.438815972222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45956.438815972222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45956.438815972222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45956.438815972222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45956.438815972222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45956.438815972222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45956.438815972222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45956.438815972222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45956.438815972222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45956.438815972222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45956.438815972222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45956.438815972222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45956.438815972222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45956.438815972222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45956.438815972222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45956.438815972222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45956.438815972222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45956.438815972222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45956.438815972222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45956.438815972222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45956.438815972222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45956.438815972222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45956.438815972222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45956.438815972222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45956.438815972222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45956.438815972222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45956.438815972222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45956.438815972222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45956.438815972222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45956.438815972222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45956.438815972222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45956.438815972222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45956.438815972222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45956.438815972222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45956.438815972222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45956.438815972222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45956.438815972222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45956.438815972222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45956.438815972222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45956.438815972222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45956.438815972222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45956.438815972222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45956.438815972222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45956.438815972222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45956.438815972222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45956.438815972222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45956.438815972222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45956.438815972222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45956.438815972222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45956.438815972222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45956.438815972222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45956.438815972222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45956.438815972222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45956.438815972222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45956.438815972222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45956.438815972222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45956.438815972222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45956.438815972222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45956.438815972222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45956.438815972222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45956.438815972222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45956.438815972222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45956.438815972222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45956.438815972222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45956.438815972222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45956.438815972222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45956.438815972222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45956.438815972222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45956.438815972222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45956.438815972222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45956.438815972222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45956.438815972222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45956.438815972222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45956.438815972222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45956.438815972222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45956.438815972222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45956.438815972222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45956.438815972222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45956.438815972222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45956.438815972222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45956.438815972222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45956.438815972222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45956.438815972222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45956.438815972222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45956.438815972222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45956.438815972222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45956.438815972222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45956.438815972222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45956.438815972222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45956.438815972222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45956.438815972222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45956.438815972222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45956.438815972222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45956.438815972222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45956.438815972222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45956.438815972222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45956.438815972222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45956.438815972222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45956.438815972222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45956.438815972222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45956.438815972222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45956.438815972222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45956.438815972222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45956.438815972222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45956.438815972222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45956.438815972222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45956.438815972222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45956.438815972222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45956.438815972222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45956.438815972222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45956.438815972222</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45956.438815972222</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45956.438815972222</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45956.438815972222</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45956.438815972222</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45956.438815972222</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39107</v>
      </c>
      <c r="B2" s="103" t="str">
        <f>IFERROR(VLOOKUP(D2,DB!A:K,11,0),"")</f>
        <v>R6</v>
      </c>
      <c r="C2" s="105">
        <v>1</v>
      </c>
      <c r="D2" s="103" t="s">
        <v>38564</v>
      </c>
      <c r="E2" s="106" t="s">
        <v>38998</v>
      </c>
      <c r="F2" s="107">
        <v>45956.104409722226</v>
      </c>
      <c r="G2" s="77">
        <f ca="1">IFERROR(NOW()-F2,"-")</f>
        <v>0.33440613425773336</v>
      </c>
      <c r="H2" s="107">
        <v>45956.092986111114</v>
      </c>
      <c r="I2" s="103" t="str">
        <f>IFERROR(VLOOKUP(D2,DB!A:F,6,0),"")</f>
        <v>Generator-SG</v>
      </c>
      <c r="J2" s="102" t="str">
        <f>IFERROR(VLOOKUP(D2,DB!A:G,7,0),"")</f>
        <v>Vandalized</v>
      </c>
      <c r="K2" s="108" t="s">
        <v>39108</v>
      </c>
      <c r="L2" s="109" t="str">
        <f>IFERROR(VLOOKUP(D2,DB!A:I,9,0),"")</f>
        <v>Latis</v>
      </c>
    </row>
    <row r="3" spans="1:16383" ht="31.5" customHeight="1">
      <c r="A3" s="104"/>
      <c r="B3" s="103" t="str">
        <f>IFERROR(VLOOKUP(D3,DB!A:K,11,0),"")</f>
        <v/>
      </c>
      <c r="C3" s="105"/>
      <c r="D3" s="172"/>
      <c r="E3" s="106"/>
      <c r="F3" s="107"/>
      <c r="G3" s="77">
        <f ca="1">IFERROR(NOW()-F3,"-")</f>
        <v>45956.438815972222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45956.438815972222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45956.438815972222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45956.438815972222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45956.438815972222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45956.438815972222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45956.438815972222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45956.438815972222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45956.438815972222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45956.438815972222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45956.438815972222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45956.438815972222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45956.438815972222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45956.438815972222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45956.438815972222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45956.438815972222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45956.438815972222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45956.438815972222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45956.438815972222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45956.438815972222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45956.438815972222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45956.438815972222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45956.438815972222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45956.438815972222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45956.438815972222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45956.438815972222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45956.438815972222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45956.438815972222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45956.438815972222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45956.438815972222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45956.438815972222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45956.438815972222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45956.438815972222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45956.438815972222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45956.438815972222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45956.438815972222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45956.438815972222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45956.438815972222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45956.438815972222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45956.438815972222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45956.438815972222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45956.438815972222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45956.438815972222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45956.438815972222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45956.438815972222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45956.438815972222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45956.438815972222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45956.438815972222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45956.438815972222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45956.438815972222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45956.438815972222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45956.438815972222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45956.438815972222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45956.438815972222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45956.438815972222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45956.438815972222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45956.438815972222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45956.438815972222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45956.438815972222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45956.438815972222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45956.438815972222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45956.438815972222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45956.438815972222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45956.438815972222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45956.438815972222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45956.438815972222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45956.438815972222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45956.438815972222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45956.438815972222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45956.438815972222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45956.438815972222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45956.438815972222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45956.438815972222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45956.438815972222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45956.438815972222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45956.438815972222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45956.438815972222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45956.438815972222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45956.438815972222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45956.438815972222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45956.438815972222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45956.438815972222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45956.438815972222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45956.438815972222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45956.438815972222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45956.438815972222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45956.438815972222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45956.438815972222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45956.438815972222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45956.438815972222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45956.438815972222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45956.438815972222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45956.438815972222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45956.438815972222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45956.438815972222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45956.438815972222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45956.438815972222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45956.438815972222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45956.438815972222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45956.438815972222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45956.438815972222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45956.438815972222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45956.438815972222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45956.438815972222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45956.438815972222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45956.438815972222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45956.438815972222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45956.438815972222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45956.438815972222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45956.438815972222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45956.438815972222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45956.438815972222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45956.438815972222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45956.438815972222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45956.438815972222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45956.438815972222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45956.438815972222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45956.438815972222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45956.438815972222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45956.438815972222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45956.438815972222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45956.438815972222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45956.438815972222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45956.438815972222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45956.438815972222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45956.438815972222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45956.438815972222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45956.438815972222</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45956.438815972222</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2025-10-26T07:33:54Z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