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393" documentId="120_S{2AC9BD13-BADA-5192-A53E-5A8FF88502F6}" xr6:coauthVersionLast="47" xr6:coauthVersionMax="47" xr10:uidLastSave="{CB3E9BDF-02E4-45F1-9A9B-6902519D9BE4}"/>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G6" i="5"/>
  <c r="D3" i="3"/>
  <c r="D8" i="3"/>
  <c r="G3" i="4"/>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G2" i="1"/>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5" i="5"/>
  <c r="B3" i="4"/>
  <c r="I3" i="4"/>
  <c r="J3" i="4"/>
  <c r="L3"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<sst xmlns="http://schemas.openxmlformats.org/spreadsheetml/2006/main" count="180308" uniqueCount="39141">
  <si>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</si>
  <si>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</si>
  <si>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</si>
  <si>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</si>
  <si>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</si>
  <si>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</si>
  <si>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</si>
  <si>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</si>
  <si>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</si>
  <si>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</si>
  <si>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</si>
  <si>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</si>
  <si>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</si>
  <si>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</si>
  <si>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</si>
  <si>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</si>
  <si>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</si>
  <si>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</si>
  <si>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</si>
  <si>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</si>
  <si>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</si>
  <si>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</si>
  <si>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</si>
  <si>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</si>
  <si>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</si>
  <si>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</si>
  <si>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</si>
  <si>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</si>
  <si>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</si>
  <si>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</si>
  <si>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</si>
  <si>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</si>
  <si>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</si>
  <si>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</si>
  <si>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</si>
  <si>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</si>
  <si>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</si>
  <si>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</si>
  <si>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</si>
  <si>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</si>
  <si>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</si>
  <si>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</si>
  <si>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</si>
  <si>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</si>
  <si>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</si>
  <si>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</si>
  <si>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</si>
  <si>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</si>
  <si>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</si>
  <si>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</si>
  <si>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</si>
  <si>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</si>
  <si>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</si>
  <si>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</si>
  <si>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</si>
  <si>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</si>
  <si>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</si>
  <si>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</si>
  <si>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</si>
  <si>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</si>
  <si>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</si>
  <si>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</si>
  <si>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</si>
  <si>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</si>
  <si>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</si>
  <si>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</si>
  <si>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</si>
  <si>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</si>
  <si>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</si>
  <si>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</si>
  <si>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</si>
  <si>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</si>
  <si>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</si>
  <si>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</si>
  <si>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</si>
  <si>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</si>
  <si>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</si>
  <si>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</si>
  <si>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</si>
  <si>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</si>
  <si>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</si>
  <si>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</si>
  <si>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</si>
  <si>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</si>
  <si>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</si>
  <si>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</si>
  <si>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</si>
  <si>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</si>
  <si>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</si>
  <si>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</si>
  <si>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</si>
  <si>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</si>
  <si>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</si>
  <si>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</si>
  <si>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</si>
  <si>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</si>
  <si>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</si>
  <si>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</si>
  <si>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</si>
  <si>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</si>
  <si>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</si>
  <si>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</si>
  <si>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</si>
  <si>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</si>
  <si>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</si>
  <si>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</si>
  <si>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</si>
  <si>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</si>
  <si>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</si>
  <si>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</si>
  <si>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</si>
  <si>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</si>
  <si>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</si>
  <si>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</si>
  <si>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</si>
  <si>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</si>
  <si>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</si>
  <si>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</si>
  <si>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</si>
  <si>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</si>
  <si>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</si>
  <si>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</si>
  <si>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</si>
  <si>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</si>
  <si>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</si>
  <si>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</si>
  <si>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</si>
  <si>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</si>
  <si>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</si>
  <si>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</si>
  <si>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</si>
  <si>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</si>
  <si>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</si>
  <si>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</si>
  <si>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</si>
  <si>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</si>
  <si>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</si>
  <si>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</si>
  <si>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</si>
  <si>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</si>
  <si>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</si>
  <si>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</si>
  <si>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</si>
  <si>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</si>
  <si>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</si>
  <si>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</si>
  <si>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</si>
  <si>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</si>
  <si>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</si>
  <si>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</si>
  <si>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</si>
  <si>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</si>
  <si>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</si>
  <si>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</si>
  <si>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</si>
  <si>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</si>
  <si>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</si>
  <si>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</si>
  <si>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</si>
  <si>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</si>
  <si>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</si>
  <si>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</si>
  <si>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</si>
  <si>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</si>
  <si>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</si>
  <si>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</si>
  <si>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</si>
  <si>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</si>
  <si>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</si>
  <si>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</si>
  <si>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</si>
  <si>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</si>
  <si>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</si>
  <si>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</si>
  <si>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</si>
  <si>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</si>
  <si>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</si>
  <si>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</si>
  <si>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</si>
  <si>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</si>
  <si>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</si>
  <si>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</si>
  <si>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</si>
  <si>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</si>
  <si>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</si>
  <si>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</si>
  <si>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</si>
  <si>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</si>
  <si>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</si>
  <si>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</si>
  <si>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</si>
  <si>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</si>
  <si>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</si>
  <si>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</si>
  <si>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</si>
  <si>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</si>
  <si>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</si>
  <si>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</si>
  <si>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</si>
  <si>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</si>
  <si>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</si>
  <si>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</si>
  <si>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</si>
  <si>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</si>
  <si>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</si>
  <si>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</si>
  <si>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</si>
  <si>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</si>
  <si>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</si>
  <si>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</si>
  <si>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</si>
  <si>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</si>
  <si>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</si>
  <si>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</si>
  <si>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</si>
  <si>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</si>
  <si>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</si>
  <si>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</si>
  <si>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</si>
  <si>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</si>
  <si>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</si>
  <si>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</si>
  <si>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</si>
  <si>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</si>
  <si>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</si>
  <si>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</si>
  <si>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</si>
  <si>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</si>
  <si>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</si>
  <si>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</si>
  <si>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</si>
  <si>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</si>
  <si>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</si>
  <si>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</si>
  <si>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</si>
  <si>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</si>
  <si>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</si>
  <si>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</si>
  <si>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</si>
  <si>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</si>
  <si>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</si>
  <si>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</si>
  <si>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</si>
  <si>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</si>
  <si>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</si>
  <si>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</si>
  <si>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</si>
  <si>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</si>
  <si>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</si>
  <si>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</si>
  <si>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</si>
  <si>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</si>
  <si>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</si>
  <si>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</si>
  <si>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</si>
  <si>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</si>
  <si>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</si>
  <si>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</si>
  <si>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</si>
  <si>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</si>
  <si>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</si>
  <si>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</si>
  <si>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</si>
  <si>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</si>
  <si>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</si>
  <si>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</si>
  <si>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</si>
  <si>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</si>
  <si>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</si>
  <si>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</si>
  <si>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</si>
  <si>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</si>
  <si>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</si>
  <si>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</si>
  <si>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</si>
  <si>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</si>
  <si>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</si>
  <si>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</si>
  <si>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</si>
  <si>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</si>
  <si>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</si>
  <si>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</si>
  <si>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</si>
  <si>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</si>
  <si>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</si>
  <si>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</si>
  <si>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</si>
  <si>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</si>
  <si>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</si>
  <si>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</si>
  <si>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</si>
  <si>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</si>
  <si>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</si>
  <si>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</si>
  <si>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</si>
  <si>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</si>
  <si>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</si>
  <si>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</si>
  <si>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</si>
  <si>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</si>
  <si>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</si>
  <si>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</si>
  <si>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</si>
  <si>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</si>
  <si>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</si>
  <si>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</si>
  <si>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</si>
  <si>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</si>
  <si>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</si>
  <si>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</si>
  <si>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</si>
  <si>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</si>
  <si>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</si>
  <si>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</si>
  <si>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</si>
  <si>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</si>
  <si>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</si>
  <si>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</si>
  <si>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</si>
  <si>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</si>
  <si>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</si>
  <si>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</si>
  <si>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</si>
  <si>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</si>
  <si>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</si>
  <si>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</si>
  <si>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</si>
  <si>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</si>
  <si>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</si>
  <si>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</si>
  <si>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</si>
  <si>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</si>
  <si>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</si>
  <si>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</si>
  <si>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</si>
  <si>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</si>
  <si>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</si>
  <si>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</si>
  <si>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</si>
  <si>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</si>
  <si>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</si>
  <si>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</si>
  <si>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</si>
  <si>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</si>
  <si>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</si>
  <si>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</si>
  <si>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</si>
  <si>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</si>
  <si>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</si>
  <si>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</si>
  <si>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</si>
  <si>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</si>
  <si>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</si>
  <si>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</si>
  <si>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</si>
  <si>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</si>
  <si>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</si>
  <si>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</si>
  <si>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</si>
  <si>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</si>
  <si>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</si>
  <si>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</si>
  <si>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</si>
  <si>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</si>
  <si>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</si>
  <si>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</si>
  <si>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</si>
  <si>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</si>
  <si>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</si>
  <si>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</si>
  <si>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</si>
  <si>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</si>
  <si>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</si>
  <si>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</si>
  <si>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</si>
  <si>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</si>
  <si>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</si>
  <si>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</si>
  <si>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</si>
  <si>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</si>
  <si>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</si>
  <si>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</si>
  <si>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</si>
  <si>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</si>
  <si>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</si>
  <si>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</si>
  <si>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</si>
  <si>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</si>
  <si>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</si>
  <si>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</si>
  <si>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</si>
  <si>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</si>
  <si>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</si>
  <si>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</si>
  <si>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</si>
  <si>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</si>
  <si>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</si>
  <si>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</si>
  <si>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</si>
  <si>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</si>
  <si>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</si>
  <si>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</si>
  <si>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</si>
  <si>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</si>
  <si>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</si>
  <si>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</si>
  <si>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</si>
  <si>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</si>
  <si>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</si>
  <si>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</si>
  <si>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</si>
  <si>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</si>
  <si>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</si>
  <si>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</si>
  <si>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</si>
  <si>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</si>
  <si>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</si>
  <si>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</si>
  <si>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</si>
  <si>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</si>
  <si>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</si>
  <si>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</si>
  <si>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</si>
  <si>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</si>
  <si>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</si>
  <si>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</si>
  <si>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</si>
  <si>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</si>
  <si>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</si>
  <si>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</si>
  <si>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</si>
  <si>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</si>
  <si>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</si>
  <si>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</si>
  <si>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</si>
  <si>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</si>
  <si>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</si>
  <si>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</si>
  <si>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</si>
  <si>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</si>
  <si>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</si>
  <si>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</si>
  <si>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</si>
  <si>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</si>
  <si>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</si>
  <si>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</si>
  <si>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</si>
  <si>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</si>
  <si>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</si>
  <si>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</si>
  <si>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</si>
  <si>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</si>
  <si>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</si>
  <si>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</si>
  <si>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</si>
  <si>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</si>
  <si>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</si>
  <si>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</si>
  <si>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</si>
  <si>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</si>
  <si>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</si>
  <si>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</si>
  <si>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</si>
  <si>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</si>
  <si>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</si>
  <si>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</si>
  <si>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</si>
  <si>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</si>
  <si>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</si>
  <si>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</si>
  <si>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</si>
  <si>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</si>
  <si>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</si>
  <si>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</si>
  <si>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</si>
  <si>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</si>
  <si>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</si>
  <si>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</si>
  <si>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</si>
  <si>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</si>
  <si>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</si>
  <si>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</si>
  <si>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</si>
  <si>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</si>
  <si>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</si>
  <si>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</si>
  <si>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</si>
  <si>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</si>
  <si>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</si>
  <si>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</si>
  <si>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</si>
  <si>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</si>
  <si>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</si>
  <si>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</si>
  <si>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</si>
  <si>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</si>
  <si>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</si>
  <si>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</si>
  <si>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</si>
  <si>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</si>
  <si>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</si>
  <si>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</si>
  <si>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</si>
  <si>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</si>
  <si>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</si>
  <si>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</si>
  <si>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</si>
  <si>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</si>
  <si>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</si>
  <si>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</si>
  <si>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</si>
  <si>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</si>
  <si>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</si>
  <si>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</si>
  <si>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</si>
  <si>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</si>
  <si>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</si>
  <si>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</si>
  <si>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</si>
  <si>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</si>
  <si>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</si>
  <si>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</si>
  <si>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</si>
  <si>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</si>
  <si>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</si>
  <si>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</si>
  <si>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</si>
  <si>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</si>
  <si>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</si>
  <si>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</si>
  <si>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</si>
  <si>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</si>
  <si>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</si>
  <si>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</si>
  <si>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</si>
  <si>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</si>
  <si>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</si>
  <si>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</si>
  <si>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</si>
  <si>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</si>
  <si>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</si>
  <si>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</si>
  <si>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</si>
  <si>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</si>
  <si>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</si>
  <si>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</si>
  <si>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</si>
  <si>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</si>
  <si>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</si>
  <si>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</si>
  <si>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</si>
  <si>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</si>
  <si>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</si>
  <si>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</si>
  <si>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</si>
  <si>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</si>
  <si>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</si>
  <si>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</si>
  <si>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</si>
  <si>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</si>
  <si>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</si>
  <si>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</si>
  <si>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</si>
  <si>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</si>
  <si>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</si>
  <si>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</si>
  <si>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</si>
  <si>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</si>
  <si>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</si>
  <si>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</si>
  <si>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</si>
  <si>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</si>
  <si>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</si>
  <si>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</si>
  <si>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</si>
  <si>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</si>
  <si>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</si>
  <si>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</si>
  <si>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</si>
  <si>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</si>
  <si>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</si>
  <si>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</si>
  <si>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</si>
  <si>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</si>
  <si>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</si>
  <si>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</si>
  <si>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</si>
  <si>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</si>
  <si>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</si>
  <si>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</si>
  <si>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</si>
  <si>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</si>
  <si>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</si>
  <si>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</si>
  <si>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</si>
  <si>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</si>
  <si>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</si>
  <si>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</si>
  <si>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</si>
  <si>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</si>
  <si>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</si>
  <si>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</si>
  <si>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</si>
  <si>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</si>
  <si>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</si>
  <si>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</si>
  <si>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</si>
  <si>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</si>
  <si>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</si>
  <si>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</si>
  <si>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</si>
  <si>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</si>
  <si>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</si>
  <si>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</si>
  <si>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</si>
  <si>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</si>
  <si>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</si>
  <si>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</si>
  <si>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</si>
  <si>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</si>
  <si>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</si>
  <si>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</si>
  <si>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</si>
  <si>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</si>
  <si>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</si>
  <si>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</si>
  <si>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</si>
  <si>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</si>
  <si>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</si>
  <si>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</si>
  <si>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</si>
  <si>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</si>
  <si>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</si>
  <si>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</si>
  <si>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</si>
  <si>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</si>
  <si>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</si>
  <si>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</si>
  <si>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</si>
  <si>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</si>
  <si>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</si>
  <si>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</si>
  <si>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</si>
  <si>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</si>
  <si>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</si>
  <si>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</si>
  <si>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</si>
  <si>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</si>
  <si>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</si>
  <si>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</si>
  <si>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</si>
  <si>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</si>
  <si>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</si>
  <si>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</si>
  <si>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</si>
  <si>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</si>
  <si>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</si>
  <si>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</si>
  <si>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</si>
  <si>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</si>
  <si>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</si>
  <si>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</si>
  <si>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</si>
  <si>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</si>
  <si>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</si>
  <si>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</si>
  <si>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</si>
  <si>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</si>
  <si>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</si>
  <si>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</si>
  <si>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</si>
  <si>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</si>
  <si>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</si>
  <si>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</si>
  <si>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</si>
  <si>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</si>
  <si>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</si>
  <si>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</si>
  <si>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</si>
  <si>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</si>
  <si>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</si>
  <si>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</si>
  <si>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</si>
  <si>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</si>
  <si>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</si>
  <si>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</si>
  <si>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</si>
  <si>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</si>
  <si>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</si>
  <si>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</si>
  <si>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</si>
  <si>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</si>
  <si>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</si>
  <si>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</si>
  <si>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</si>
  <si>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</si>
  <si>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</si>
  <si>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</si>
  <si>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</si>
  <si>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</si>
  <si>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</si>
  <si>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</si>
  <si>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</si>
  <si>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</si>
  <si>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</si>
  <si>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</si>
  <si>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</si>
  <si>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</si>
  <si>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</si>
  <si>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</si>
  <si>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</si>
  <si>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</si>
  <si>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</si>
  <si>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</si>
  <si>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</si>
  <si>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</si>
  <si>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</si>
  <si>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</si>
  <si>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</si>
  <si>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</si>
  <si>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</si>
  <si>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</si>
  <si>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</si>
  <si>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</si>
  <si>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</si>
  <si>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</si>
  <si>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</si>
  <si>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</si>
  <si>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</si>
  <si>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</si>
  <si>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</si>
  <si>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</si>
  <si>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</si>
  <si>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</si>
  <si>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</si>
  <si>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</si>
  <si>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</si>
  <si>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</si>
  <si>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</si>
  <si>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</si>
  <si>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</si>
  <si>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</si>
  <si>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</si>
  <si>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</si>
  <si>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</si>
  <si>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</si>
  <si>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</si>
  <si>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</si>
  <si>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</si>
  <si>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</si>
  <si>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</si>
  <si>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</si>
  <si>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</si>
  <si>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</si>
  <si>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</si>
  <si>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</si>
  <si>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</si>
  <si>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</si>
  <si>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</si>
  <si>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</si>
  <si>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</si>
  <si>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</si>
  <si>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</si>
  <si>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</si>
  <si>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</si>
  <si>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</si>
  <si>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</si>
  <si>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</si>
  <si>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</si>
  <si>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</si>
  <si>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</si>
  <si>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</si>
  <si>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</si>
  <si>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</si>
  <si>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</si>
  <si>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</si>
  <si>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</si>
  <si>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</si>
  <si>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</si>
  <si>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</si>
  <si>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</si>
  <si>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</si>
  <si>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</si>
  <si>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</si>
  <si>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</si>
  <si>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</si>
  <si>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</si>
  <si>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</si>
  <si>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</si>
  <si>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</si>
  <si>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</si>
  <si>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</si>
  <si>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</si>
  <si>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</si>
  <si>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</si>
  <si>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</si>
  <si>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</si>
  <si>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</si>
  <si>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</si>
  <si>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</si>
  <si>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</si>
  <si>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</si>
  <si>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</si>
  <si>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</si>
  <si>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</si>
  <si>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</si>
  <si>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</si>
  <si>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</si>
  <si>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</si>
  <si>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</si>
  <si>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</si>
  <si>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</si>
  <si>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</si>
  <si>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</si>
  <si>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</si>
  <si>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</si>
  <si>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</si>
  <si>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</si>
  <si>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</si>
  <si>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</si>
  <si>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</si>
  <si>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</si>
  <si>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</si>
  <si>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</si>
  <si>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</si>
  <si>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</si>
  <si>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</si>
  <si>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</si>
  <si>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</si>
  <si>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</si>
  <si>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</si>
  <si>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</si>
  <si>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</si>
  <si>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</si>
  <si>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</si>
  <si>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</si>
  <si>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</si>
  <si>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</si>
  <si>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</si>
  <si>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</si>
  <si>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</si>
  <si>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</si>
  <si>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</si>
  <si>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</si>
  <si>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</si>
  <si>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</si>
  <si>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</si>
  <si>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</si>
  <si>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</si>
  <si>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</si>
  <si>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</si>
  <si>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</si>
  <si>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</si>
  <si>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</si>
  <si>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</si>
  <si>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</si>
  <si>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</si>
  <si>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</si>
  <si>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</si>
  <si>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</si>
  <si>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</si>
  <si>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</si>
  <si>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</si>
  <si>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</si>
  <si>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</si>
  <si>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</si>
  <si>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</si>
  <si>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</si>
  <si>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</si>
  <si>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</si>
  <si>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</si>
  <si>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</si>
  <si>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</si>
  <si>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</si>
  <si>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</si>
  <si>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</si>
  <si>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</si>
  <si>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</si>
  <si>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</si>
  <si>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</si>
  <si>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</si>
  <si>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</si>
  <si>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</si>
  <si>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</si>
  <si>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</si>
  <si>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</si>
  <si>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</si>
  <si>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</si>
  <si>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</si>
  <si>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</si>
  <si>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</si>
  <si>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</si>
  <si>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</si>
  <si>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</si>
  <si>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</si>
  <si>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</si>
  <si>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</si>
  <si>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</si>
  <si>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</si>
  <si>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</si>
  <si>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</si>
  <si>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</si>
  <si>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</si>
  <si>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</si>
  <si>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</si>
  <si>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</si>
  <si>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</si>
  <si>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</si>
  <si>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</si>
  <si>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</si>
  <si>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</si>
  <si>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</si>
  <si>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</si>
  <si>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</si>
  <si>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</si>
  <si>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</si>
  <si>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</si>
  <si>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</si>
  <si>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</si>
  <si>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</si>
  <si>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</si>
  <si>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</si>
  <si>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</si>
  <si>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</si>
  <si>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</si>
  <si>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</si>
  <si>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</si>
  <si>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</si>
  <si>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</si>
  <si>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</si>
  <si>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</si>
  <si>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</si>
  <si>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</si>
  <si>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</si>
  <si>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</si>
  <si>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</si>
  <si>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</si>
  <si>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</si>
  <si>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</si>
  <si>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</si>
  <si>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</si>
  <si>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</si>
  <si>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</si>
  <si>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</si>
  <si>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</si>
  <si>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</si>
  <si>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</si>
  <si>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</si>
  <si>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</si>
  <si>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</si>
  <si>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</si>
  <si>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</si>
  <si>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</si>
  <si>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</si>
  <si>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</si>
  <si>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</si>
  <si>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</si>
  <si>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</si>
  <si>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</si>
  <si>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</si>
  <si>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</si>
  <si>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</si>
  <si>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</si>
  <si>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</si>
  <si>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</si>
  <si>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</si>
  <si>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</si>
  <si>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</si>
  <si>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</si>
  <si>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</si>
  <si>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</si>
  <si>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</si>
  <si>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</si>
  <si>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</si>
  <si>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</si>
  <si>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</si>
  <si>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</si>
  <si>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</si>
  <si>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</si>
  <si>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</si>
  <si>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</si>
  <si>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</si>
  <si>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</si>
  <si>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</si>
  <si>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</si>
  <si>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</si>
  <si>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</si>
  <si>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</si>
  <si>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</si>
  <si>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</si>
  <si>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</si>
  <si>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</si>
  <si>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</si>
  <si>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</si>
  <si>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</si>
  <si>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</si>
  <si>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</si>
  <si>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</si>
  <si>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</si>
  <si>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</si>
  <si>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</si>
  <si>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</si>
  <si>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</si>
  <si>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</si>
  <si>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</si>
  <si>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</si>
  <si>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</si>
  <si>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</si>
  <si>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</si>
  <si>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</si>
  <si>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</si>
  <si>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</si>
  <si>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</si>
  <si>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</si>
  <si>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</si>
  <si>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</si>
  <si>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</si>
  <si>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</si>
  <si>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</si>
  <si>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</si>
  <si>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</si>
  <si>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</si>
  <si>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</si>
  <si>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</si>
  <si>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</si>
  <si>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</si>
  <si>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</si>
  <si>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</si>
  <si>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</si>
  <si>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</si>
  <si>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</si>
  <si>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</si>
  <si>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</si>
  <si>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</si>
  <si>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</si>
  <si>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</si>
  <si>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</si>
  <si>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</si>
  <si>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</si>
  <si>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</si>
  <si>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</si>
  <si>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</si>
  <si>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</si>
  <si>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</si>
  <si>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</si>
  <si>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</si>
  <si>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</si>
  <si>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</si>
  <si>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</si>
  <si>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</si>
  <si>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</si>
  <si>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</si>
  <si>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</si>
  <si>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</si>
  <si>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</si>
  <si>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</si>
  <si>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</si>
  <si>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</si>
  <si>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</si>
  <si>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</si>
  <si>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</si>
  <si>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</si>
  <si>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</si>
  <si>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</si>
  <si>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</si>
  <si>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</si>
  <si>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</si>
  <si>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</si>
  <si>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</si>
  <si>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</si>
  <si>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</si>
  <si>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</si>
  <si>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</si>
  <si>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</si>
  <si>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</si>
  <si>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</si>
  <si>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</si>
  <si>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</si>
  <si>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</si>
  <si>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</si>
  <si>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</si>
  <si>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</si>
  <si>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</si>
  <si>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</si>
  <si>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</si>
  <si>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</si>
  <si>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</si>
  <si>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</si>
  <si>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</si>
  <si>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</si>
  <si>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</si>
  <si>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</si>
  <si>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</si>
  <si>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</si>
  <si>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</si>
  <si>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</si>
  <si>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</si>
  <si>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</si>
  <si>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</si>
  <si>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</si>
  <si>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</si>
  <si>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</si>
  <si>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</si>
  <si>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</si>
  <si>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</si>
  <si>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</si>
  <si>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</si>
  <si>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</si>
  <si>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</si>
  <si>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</si>
  <si>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</si>
  <si>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</si>
  <si>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</si>
  <si>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</si>
  <si>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</si>
  <si>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</si>
  <si>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</si>
  <si>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</si>
  <si>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</si>
  <si>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</si>
  <si>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</si>
  <si>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</si>
  <si>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</si>
  <si>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</si>
  <si>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</si>
  <si>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</si>
  <si>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</si>
  <si>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</si>
  <si>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</si>
  <si>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</si>
  <si>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</si>
  <si>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</si>
  <si>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</si>
  <si>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</si>
  <si>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</si>
  <si>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</si>
  <si>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</si>
  <si>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</si>
  <si>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</si>
  <si>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</si>
  <si>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</si>
  <si>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</si>
  <si>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</si>
  <si>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</si>
  <si>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</si>
  <si>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</si>
  <si>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</si>
  <si>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</si>
  <si>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</si>
  <si>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</si>
  <si>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</si>
  <si>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</si>
  <si>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</si>
  <si>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</si>
  <si>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</si>
  <si>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</si>
  <si>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</si>
  <si>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</si>
  <si>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</si>
  <si>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</si>
  <si>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</si>
  <si>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</si>
  <si>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</si>
  <si>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</si>
  <si>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</si>
  <si>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</si>
  <si>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</si>
  <si>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</si>
  <si>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</si>
  <si>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</si>
  <si>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</si>
  <si>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</si>
  <si>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</si>
  <si>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</si>
  <si>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</si>
  <si>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</si>
  <si>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</si>
  <si>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</si>
  <si>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</si>
  <si>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</si>
  <si>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</si>
  <si>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</si>
  <si>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</si>
  <si>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</si>
  <si>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</si>
  <si>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</si>
  <si>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</si>
  <si>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</si>
  <si>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</si>
  <si>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</si>
  <si>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</si>
  <si>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</si>
  <si>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</si>
  <si>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</si>
  <si>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</si>
  <si>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</si>
  <si>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</si>
  <si>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</si>
  <si>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</si>
  <si>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</si>
  <si>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</si>
  <si>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</si>
  <si>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</si>
  <si>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</si>
  <si>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</si>
  <si>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</si>
  <si>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</si>
  <si>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</si>
  <si>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</si>
  <si>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</si>
  <si>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</si>
  <si>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</si>
  <si>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</si>
  <si>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</si>
  <si>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</si>
  <si>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</si>
  <si>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</si>
  <si>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</si>
  <si>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</si>
  <si>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</si>
  <si>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</si>
  <si>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</si>
  <si>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</si>
  <si>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</si>
  <si>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</si>
  <si>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</si>
  <si>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</si>
  <si>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</si>
  <si>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</si>
  <si>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</si>
  <si>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</si>
  <si>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</si>
  <si>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</si>
  <si>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</si>
  <si>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</si>
  <si>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</si>
  <si>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</si>
  <si>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</si>
  <si>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</si>
  <si>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</si>
  <si>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</si>
  <si>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</si>
  <si>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</si>
  <si>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</si>
  <si>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</si>
  <si>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</si>
  <si>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</si>
  <si>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</si>
  <si>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</si>
  <si>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</si>
  <si>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</si>
  <si>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</si>
  <si>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</si>
  <si>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</si>
  <si>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</si>
  <si>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</si>
  <si>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</si>
  <si>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</si>
  <si>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</si>
  <si>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</si>
  <si>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</si>
  <si>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</si>
  <si>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</si>
  <si>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</si>
  <si>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</si>
  <si>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</si>
  <si>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</si>
  <si>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</si>
  <si>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</si>
  <si>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</si>
  <si>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</si>
  <si>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</si>
  <si>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</si>
  <si>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</si>
  <si>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</si>
  <si>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</si>
  <si>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</si>
  <si>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</si>
  <si>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</si>
  <si>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</si>
  <si>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</si>
  <si>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</si>
  <si>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</si>
  <si>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</si>
  <si>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</si>
  <si>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</si>
  <si>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</si>
  <si>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</si>
  <si>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</si>
  <si>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</si>
  <si>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</si>
  <si>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</si>
  <si>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</si>
  <si>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</si>
  <si>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</si>
  <si>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</si>
  <si>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</si>
  <si>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</si>
  <si>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</si>
  <si>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</si>
  <si>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</si>
  <si>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</si>
  <si>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</si>
  <si>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</si>
  <si>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</si>
  <si>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</si>
  <si>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</si>
  <si>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</si>
  <si>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</si>
  <si>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</si>
  <si>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</si>
  <si>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</si>
  <si>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</si>
  <si>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</si>
  <si>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</si>
  <si>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</si>
  <si>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</si>
  <si>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</si>
  <si>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</si>
  <si>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</si>
  <si>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</si>
  <si>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</si>
  <si>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</si>
  <si>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</si>
  <si>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</si>
  <si>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</si>
  <si>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</si>
  <si>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</si>
  <si>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</si>
  <si>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</si>
  <si>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</si>
  <si>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</si>
  <si>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</si>
  <si>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</si>
  <si>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</si>
  <si>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</si>
  <si>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</si>
  <si>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</si>
  <si>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</si>
  <si>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</si>
  <si>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</si>
  <si>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</si>
  <si>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</si>
  <si>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</si>
  <si>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</si>
  <si>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</si>
  <si>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</si>
  <si>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</si>
  <si>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</si>
  <si>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</si>
  <si>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</si>
  <si>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</si>
  <si>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</si>
  <si>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</si>
  <si>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</si>
  <si>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</si>
  <si>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</si>
  <si>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</si>
  <si>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</si>
  <si>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</si>
  <si>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</si>
  <si>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</si>
  <si>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</si>
  <si>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</si>
  <si>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</si>
  <si>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</si>
  <si>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</si>
  <si>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</si>
  <si>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</si>
  <si>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</si>
  <si>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</si>
  <si>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</si>
  <si>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</si>
  <si>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</si>
  <si>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</si>
  <si>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</si>
  <si>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</si>
  <si>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</si>
  <si>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</si>
  <si>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</si>
  <si>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</si>
  <si>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</si>
  <si>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</si>
  <si>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</si>
  <si>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</si>
  <si>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</si>
  <si>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</si>
  <si>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</si>
  <si>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</si>
  <si>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</si>
  <si>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</si>
  <si>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</si>
  <si>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</si>
  <si>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</si>
  <si>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</si>
  <si>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</si>
  <si>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</si>
  <si>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</si>
  <si>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</si>
  <si>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</si>
  <si>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</si>
  <si>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</si>
  <si>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</si>
  <si>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</si>
  <si>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</si>
  <si>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</si>
  <si>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</si>
  <si>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</si>
  <si>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</si>
  <si>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</si>
  <si>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</si>
  <si>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</si>
  <si>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</si>
  <si>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</si>
  <si>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</si>
  <si>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</si>
  <si>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</si>
  <si>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</si>
  <si>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</si>
  <si>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</si>
  <si>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</si>
  <si>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</si>
  <si>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</si>
  <si>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</si>
  <si>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</si>
  <si>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</si>
  <si>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</si>
  <si>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</si>
  <si>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</si>
  <si>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</si>
  <si>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</si>
  <si>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</si>
  <si>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</si>
  <si>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</si>
  <si>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</si>
  <si>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</si>
  <si>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</si>
  <si>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</si>
  <si>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</si>
  <si>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</si>
  <si>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</si>
  <si>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</si>
  <si>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</si>
  <si>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</si>
  <si>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</si>
  <si>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</si>
  <si>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</si>
  <si>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</si>
  <si>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</si>
  <si>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</si>
  <si>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</si>
  <si>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</si>
  <si>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</si>
  <si>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</si>
  <si>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</si>
  <si>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</si>
  <si>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</si>
  <si>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</si>
  <si>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</si>
  <si>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</si>
  <si>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</si>
  <si>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</si>
  <si>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</si>
  <si>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</si>
  <si>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</si>
  <si>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</si>
  <si>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</si>
  <si>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</si>
  <si>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</si>
  <si>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</si>
  <si>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</si>
  <si>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</si>
  <si>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</si>
  <si>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</si>
  <si>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</si>
  <si>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</si>
  <si>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</si>
  <si>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</si>
  <si>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</si>
  <si>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</si>
  <si>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</si>
  <si>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</si>
  <si>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</si>
  <si>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</si>
  <si>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</si>
  <si>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</si>
  <si>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</si>
  <si>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</si>
  <si>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</si>
  <si>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</si>
  <si>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</si>
  <si>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</si>
  <si>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</si>
  <si>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</si>
  <si>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</si>
  <si>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</si>
  <si>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</si>
  <si>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</si>
  <si>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</si>
  <si>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</si>
  <si>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</si>
  <si>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</si>
  <si>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</si>
  <si>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</si>
  <si>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</si>
  <si>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</si>
  <si>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</si>
  <si>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</si>
  <si>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</si>
  <si>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</si>
  <si>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</si>
  <si>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</si>
  <si>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</si>
  <si>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</si>
  <si>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</si>
  <si>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</si>
  <si>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</si>
  <si>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</si>
  <si>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</si>
  <si>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</si>
  <si>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</si>
  <si>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</si>
  <si>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</si>
  <si>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</si>
  <si>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</si>
  <si>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</si>
  <si>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</si>
  <si>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</si>
  <si>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</si>
  <si>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</si>
  <si>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</si>
  <si>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</si>
  <si>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</si>
  <si>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</si>
  <si>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</si>
  <si>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</si>
  <si>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</si>
  <si>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</si>
  <si>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</si>
  <si>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</si>
  <si>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</si>
  <si>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</si>
  <si>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</si>
  <si>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</si>
  <si>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</si>
  <si>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</si>
  <si>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</si>
  <si>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</si>
  <si>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</si>
  <si>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</si>
  <si>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</si>
  <si>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</si>
  <si>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</si>
  <si>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</si>
  <si>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</si>
  <si>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</si>
  <si>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</si>
  <si>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</si>
  <si>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</si>
  <si>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</si>
  <si>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</si>
  <si>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</si>
  <si>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</si>
  <si>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</si>
  <si>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</si>
  <si>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</si>
  <si>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</si>
  <si>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</si>
  <si>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</si>
  <si>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</si>
  <si>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</si>
  <si>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</si>
  <si>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</si>
  <si>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</si>
  <si>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</si>
  <si>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</si>
  <si>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</si>
  <si>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</si>
  <si>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</si>
  <si>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</si>
  <si>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</si>
  <si>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</si>
  <si>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</si>
  <si>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</si>
  <si>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</si>
  <si>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</si>
  <si>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</si>
  <si>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</si>
  <si>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</si>
  <si>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</si>
  <si>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</si>
  <si>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</si>
  <si>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</si>
  <si>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</si>
  <si>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</si>
  <si>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</si>
  <si>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</si>
  <si>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</si>
  <si>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</si>
  <si>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</si>
  <si>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</si>
  <si>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</si>
  <si>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</si>
  <si>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</si>
  <si>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</si>
  <si>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</si>
  <si>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</si>
  <si>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</si>
  <si>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</si>
  <si>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</si>
  <si>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</si>
  <si>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</si>
  <si>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</si>
  <si>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</si>
  <si>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</si>
  <si>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</si>
  <si>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</si>
  <si>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</si>
  <si>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</si>
  <si>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</si>
  <si>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</si>
  <si>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</si>
  <si>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</si>
  <si>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</si>
  <si>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</si>
  <si>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</si>
  <si>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</si>
  <si>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</si>
  <si>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</si>
  <si>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</si>
  <si>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</si>
  <si>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</si>
  <si>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</si>
  <si>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</si>
  <si>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</si>
  <si>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</si>
  <si>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</si>
  <si>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</si>
  <si>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</si>
  <si>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</si>
  <si>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</si>
  <si>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</si>
  <si>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</si>
  <si>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</si>
  <si>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</si>
  <si>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</si>
  <si>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</si>
  <si>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</si>
  <si>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</si>
  <si>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</si>
  <si>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</si>
  <si>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</si>
  <si>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</si>
  <si>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</si>
  <si>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</si>
  <si>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</si>
  <si>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</si>
  <si>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</si>
  <si>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</si>
  <si>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</si>
  <si>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</si>
  <si>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</si>
  <si>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</si>
  <si>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</si>
  <si>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</si>
  <si>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</si>
  <si>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</si>
  <si>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</si>
  <si>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</si>
  <si>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</si>
  <si>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</si>
  <si>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</si>
  <si>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</si>
  <si>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</si>
  <si>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</si>
  <si>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</si>
  <si>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</si>
  <si>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</si>
  <si>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</si>
  <si>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</si>
  <si>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</si>
  <si>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</si>
  <si>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</si>
  <si>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</si>
  <si>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</si>
  <si>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</si>
  <si>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</si>
  <si>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</si>
  <si>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</si>
  <si>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</si>
  <si>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</si>
  <si>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</si>
  <si>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</si>
  <si>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</si>
  <si>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</si>
  <si>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</si>
  <si>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</si>
  <si>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</si>
  <si>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</si>
  <si>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</si>
  <si>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</si>
  <si>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</si>
  <si>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</si>
  <si>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</si>
  <si>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</si>
  <si>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</si>
  <si>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</si>
  <si>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</si>
  <si>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</si>
  <si>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</si>
  <si>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</si>
  <si>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</si>
  <si>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</si>
  <si>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</si>
  <si>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</si>
  <si>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</si>
  <si>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</si>
  <si>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</si>
  <si>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</si>
  <si>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</si>
  <si>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</si>
  <si>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</si>
  <si>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</si>
  <si>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</si>
  <si>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</si>
  <si>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</si>
  <si>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</si>
  <si>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</si>
  <si>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</si>
  <si>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</si>
  <si>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</si>
  <si>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</si>
  <si>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</si>
  <si>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</si>
  <si>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</si>
  <si>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</si>
  <si>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</si>
  <si>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</si>
  <si>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</si>
  <si>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</si>
  <si>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</si>
  <si>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</si>
  <si>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</si>
  <si>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</si>
  <si>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</si>
  <si>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</si>
  <si>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</si>
  <si>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</si>
  <si>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</si>
  <si>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</si>
  <si>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</si>
  <si>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</si>
  <si>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</si>
  <si>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</si>
  <si>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</si>
  <si>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</si>
  <si>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</si>
  <si>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</si>
  <si>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</si>
  <si>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</si>
  <si>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</si>
  <si>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</si>
  <si>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</si>
  <si>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</si>
  <si>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</si>
  <si>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</si>
  <si>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</si>
  <si>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</si>
  <si>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</si>
  <si>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</si>
  <si>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</si>
  <si>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</si>
  <si>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</si>
  <si>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</si>
  <si>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</si>
  <si>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</si>
  <si>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</si>
  <si>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</si>
  <si>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</si>
  <si>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</si>
  <si>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</si>
  <si>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</si>
  <si>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</si>
  <si>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</si>
  <si>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</si>
  <si>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</si>
  <si>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</si>
  <si>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</si>
  <si>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</si>
  <si>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</si>
  <si>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</si>
  <si>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</si>
  <si>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</si>
  <si>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</si>
  <si>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</si>
  <si>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</si>
  <si>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</si>
  <si>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</si>
  <si>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</si>
  <si>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</si>
  <si>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</si>
  <si>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</si>
  <si>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</si>
  <si>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</si>
  <si>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</si>
  <si>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</si>
  <si>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</si>
  <si>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</si>
  <si>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</si>
  <si>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</si>
  <si>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</si>
  <si>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</si>
  <si>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</si>
  <si>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</si>
  <si>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</si>
  <si>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</si>
  <si>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</si>
  <si>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</si>
  <si>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</si>
  <si>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</si>
  <si>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</si>
  <si>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</si>
  <si>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</si>
  <si>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</si>
  <si>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</si>
  <si>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</si>
  <si>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</si>
  <si>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</si>
  <si>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</si>
  <si>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</si>
  <si>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</si>
  <si>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</si>
  <si>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</si>
  <si>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</si>
  <si>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</si>
  <si>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</si>
  <si>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</si>
  <si>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</si>
  <si>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</si>
  <si>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</si>
  <si>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</si>
  <si>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</si>
  <si>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</si>
  <si>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</si>
  <si>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</si>
  <si>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</si>
  <si>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</si>
  <si>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</si>
  <si>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</si>
  <si>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</si>
  <si>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</si>
  <si>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</si>
  <si>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</si>
  <si>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</si>
  <si>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</si>
  <si>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</si>
  <si>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</si>
  <si>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</si>
  <si>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</si>
  <si>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</si>
  <si>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</si>
  <si>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</si>
  <si>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</si>
  <si>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</si>
  <si>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</si>
  <si>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</si>
  <si>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</si>
  <si>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</si>
  <si>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</si>
  <si>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</si>
  <si>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</si>
  <si>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</si>
  <si>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</si>
  <si>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</si>
  <si>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</si>
  <si>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</si>
  <si>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</si>
  <si>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</si>
  <si>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</si>
  <si>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</si>
  <si>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</si>
  <si>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</si>
  <si>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</si>
  <si>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</si>
  <si>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</si>
  <si>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</si>
  <si>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</si>
  <si>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</si>
  <si>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</si>
  <si>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</si>
  <si>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</si>
  <si>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</si>
  <si>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</si>
  <si>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</si>
  <si>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</si>
  <si>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</si>
  <si>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</si>
  <si>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</si>
  <si>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</si>
  <si>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</si>
  <si>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</si>
  <si>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</si>
  <si>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</si>
  <si>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</si>
  <si>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</si>
  <si>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</si>
  <si>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</si>
  <si>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</si>
  <si>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</si>
  <si>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</si>
  <si>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</si>
  <si>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</si>
  <si>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</si>
  <si>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</si>
  <si>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</si>
  <si>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</si>
  <si>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</si>
  <si>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</si>
  <si>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</si>
  <si>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</si>
  <si>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</si>
  <si>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</si>
  <si>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</si>
  <si>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</si>
  <si>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</si>
  <si>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</si>
  <si>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</si>
  <si>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</si>
  <si>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</si>
  <si>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</si>
  <si>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</si>
  <si>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</si>
  <si>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</si>
  <si>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</si>
  <si>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</si>
  <si>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</si>
  <si>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</si>
  <si>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</si>
  <si>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</si>
  <si>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</si>
  <si>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</si>
  <si>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</si>
  <si>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</si>
  <si>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</si>
  <si>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</si>
  <si>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</si>
  <si>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</si>
  <si>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</si>
  <si>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</si>
  <si>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</si>
  <si>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</si>
  <si>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</si>
  <si>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</si>
  <si>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</si>
  <si>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</si>
  <si>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</si>
  <si>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</si>
  <si>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</si>
  <si>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</si>
  <si>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</si>
  <si>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</si>
  <si>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</si>
  <si>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</si>
  <si>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</si>
  <si>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</si>
  <si>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</si>
  <si>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</si>
  <si>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</si>
  <si>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</si>
  <si>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</si>
  <si>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</si>
  <si>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</si>
  <si>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</si>
  <si>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</si>
  <si>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</si>
  <si>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</si>
  <si>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</si>
  <si>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</si>
  <si>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</si>
  <si>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</si>
  <si>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</si>
  <si>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</si>
  <si>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</si>
  <si>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</si>
  <si>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</si>
  <si>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</si>
  <si>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</si>
  <si>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</si>
  <si>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</si>
  <si>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</si>
  <si>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</si>
  <si>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</si>
  <si>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</si>
  <si>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</si>
  <si>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</si>
  <si>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</si>
  <si>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</si>
  <si>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</si>
  <si>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</si>
  <si>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</si>
  <si>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</si>
  <si>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</si>
  <si>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</si>
  <si>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</si>
  <si>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</si>
  <si>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</si>
  <si>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</si>
  <si>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</si>
  <si>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</si>
  <si>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</si>
  <si>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</si>
  <si>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</si>
  <si>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</si>
  <si>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</si>
  <si>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</si>
  <si>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</si>
  <si>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</si>
  <si>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</si>
  <si>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</si>
  <si>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</si>
  <si>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</si>
  <si>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</si>
  <si>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</si>
  <si>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</si>
  <si>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</si>
  <si>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</si>
  <si>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</si>
  <si>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</si>
  <si>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</si>
  <si>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</si>
  <si>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</si>
  <si>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</si>
  <si>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</si>
  <si>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</si>
  <si>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</si>
  <si>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</si>
  <si>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</si>
  <si>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</si>
  <si>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</si>
  <si>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</si>
  <si>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</si>
  <si>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</si>
  <si>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</si>
  <si>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</si>
  <si>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</si>
  <si>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</si>
  <si>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</si>
  <si>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</si>
  <si>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</si>
  <si>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</si>
  <si>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</si>
  <si>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</si>
  <si>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</si>
  <si>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</si>
  <si>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</si>
  <si>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</si>
  <si>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</si>
  <si>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</si>
  <si>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</si>
  <si>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</si>
  <si>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</si>
  <si>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</si>
  <si>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</si>
  <si>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</si>
  <si>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</si>
  <si>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</si>
  <si>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</si>
  <si>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</si>
  <si>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</si>
  <si>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</si>
  <si>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</si>
  <si>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</si>
  <si>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</si>
  <si>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</si>
  <si>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</si>
  <si>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</si>
  <si>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</si>
  <si>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</si>
  <si>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</si>
  <si>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</si>
  <si>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</si>
  <si>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</si>
  <si>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</si>
  <si>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</si>
  <si>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</si>
  <si>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</si>
  <si>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</si>
  <si>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</si>
  <si>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</si>
  <si>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</si>
  <si>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</si>
  <si>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</si>
  <si>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</si>
  <si>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</si>
  <si>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</si>
  <si>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</si>
  <si>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</si>
  <si>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</si>
  <si>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</si>
  <si>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</si>
  <si>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</si>
  <si>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</si>
  <si>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</si>
  <si>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</si>
  <si>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</si>
  <si>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</si>
  <si>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</si>
  <si>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</si>
  <si>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</si>
  <si>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</si>
  <si>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</si>
  <si>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</si>
  <si>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</si>
  <si>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</si>
  <si>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</si>
  <si>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</si>
  <si>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</si>
  <si>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</si>
  <si>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</si>
  <si>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</si>
  <si>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</si>
  <si>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</si>
  <si>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</si>
  <si>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</si>
  <si>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</si>
  <si>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</si>
  <si>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</si>
  <si>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</si>
  <si>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</si>
  <si>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</si>
  <si>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</si>
  <si>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</si>
  <si>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</si>
  <si>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</si>
  <si>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</si>
  <si>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</si>
  <si>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</si>
  <si>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</si>
  <si>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</si>
  <si>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</si>
  <si>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</si>
  <si>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</si>
  <si>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</si>
  <si>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</si>
  <si>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</si>
  <si>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</si>
  <si>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</si>
  <si>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</si>
  <si>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</si>
  <si>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</si>
  <si>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</si>
  <si>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</si>
  <si>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</si>
  <si>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</si>
  <si>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</si>
  <si>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</si>
  <si>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</si>
  <si>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</si>
  <si>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</si>
  <si>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</si>
  <si>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</si>
  <si>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</si>
  <si>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</si>
  <si>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</si>
  <si>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</si>
  <si>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</si>
  <si>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</si>
  <si>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</si>
  <si>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</si>
  <si>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</si>
  <si>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</si>
  <si>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</si>
  <si>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</si>
  <si>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</si>
  <si>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</si>
  <si>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</si>
  <si>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</si>
  <si>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</si>
  <si>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</si>
  <si>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</si>
  <si>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</si>
  <si>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</si>
  <si>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</si>
  <si>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</si>
  <si>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</si>
  <si>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</si>
  <si>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</si>
  <si>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</si>
  <si>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</si>
  <si>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</si>
  <si>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</si>
  <si>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</si>
  <si>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</si>
  <si>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</si>
  <si>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</si>
  <si>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</si>
  <si>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</si>
  <si>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</si>
  <si>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</si>
  <si>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</si>
  <si>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</si>
  <si>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</si>
  <si>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</si>
  <si>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</si>
  <si>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</si>
  <si>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</si>
  <si>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</si>
  <si>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</si>
  <si>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</si>
  <si>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</si>
  <si>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</si>
  <si>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</si>
  <si>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</si>
  <si>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</si>
  <si>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</si>
  <si>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</si>
  <si>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</si>
  <si>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</si>
  <si>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</si>
  <si>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</si>
  <si>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</si>
  <si>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</si>
  <si>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</si>
  <si>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</si>
  <si>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</si>
  <si>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</si>
  <si>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</si>
  <si>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</si>
  <si>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</si>
  <si>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</si>
  <si>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</si>
  <si>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</si>
  <si>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</si>
  <si>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</si>
  <si>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</si>
  <si>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</si>
  <si>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</si>
  <si>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</si>
  <si>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</si>
  <si>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</si>
  <si>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</si>
  <si>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</si>
  <si>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</si>
  <si>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</si>
  <si>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</si>
  <si>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</si>
  <si>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</si>
  <si>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</si>
  <si>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</si>
  <si>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</si>
  <si>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</si>
  <si>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</si>
  <si>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</si>
  <si>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</si>
  <si>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</si>
  <si>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</si>
  <si>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</si>
  <si>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</si>
  <si>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</si>
  <si>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</si>
  <si>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</si>
  <si>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</si>
  <si>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</si>
  <si>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</si>
  <si>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</si>
  <si>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</si>
  <si>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</si>
  <si>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</si>
  <si>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</si>
  <si>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</si>
  <si>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</si>
  <si>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</si>
  <si>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</si>
  <si>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</si>
  <si>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</si>
  <si>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</si>
  <si>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</si>
  <si>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</si>
  <si>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</si>
  <si>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</si>
  <si>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</si>
  <si>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</si>
  <si>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</si>
  <si>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</si>
  <si>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</si>
  <si>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</si>
  <si>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</si>
  <si>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</si>
  <si>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</si>
  <si>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</si>
  <si>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</si>
  <si>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</si>
  <si>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</si>
  <si>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</si>
  <si>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</si>
  <si>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</si>
  <si>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</si>
  <si>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</si>
  <si>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</si>
  <si>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</si>
  <si>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</si>
  <si>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</si>
  <si>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</si>
  <si>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</si>
  <si>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</si>
  <si>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</si>
  <si>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</si>
  <si>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</si>
  <si>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</si>
  <si>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</si>
  <si>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</si>
  <si>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</si>
  <si>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</si>
  <si>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</si>
  <si>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</si>
  <si>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</si>
  <si>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</si>
  <si>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</si>
  <si>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</si>
  <si>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</si>
  <si>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</si>
  <si>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</si>
  <si>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</si>
  <si>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</si>
  <si>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</si>
  <si>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</si>
  <si>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</si>
  <si>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</si>
  <si>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</si>
  <si>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</si>
  <si>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</si>
  <si>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</si>
  <si>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</si>
  <si>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</si>
  <si>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</si>
  <si>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</si>
  <si>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</si>
  <si>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</si>
  <si>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</si>
  <si>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</si>
  <si>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</si>
  <si>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</si>
  <si>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</si>
  <si>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</si>
  <si>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</si>
  <si>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</si>
  <si>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</si>
  <si>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</si>
  <si>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</si>
  <si>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</si>
  <si>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</si>
  <si>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</si>
  <si>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</si>
  <si>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</si>
  <si>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</si>
  <si>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</si>
  <si>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</si>
  <si>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</si>
  <si>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</si>
  <si>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</si>
  <si>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</si>
  <si>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</si>
  <si>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</si>
  <si>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</si>
  <si>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</si>
  <si>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</si>
  <si>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</si>
  <si>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</si>
  <si>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</si>
  <si>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</si>
  <si>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</si>
  <si>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</si>
  <si>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</si>
  <si>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</si>
  <si>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</si>
  <si>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</si>
  <si>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</si>
  <si>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</si>
  <si>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</si>
  <si>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</si>
  <si>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</si>
  <si>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</si>
  <si>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</si>
  <si>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</si>
  <si>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</si>
  <si>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</si>
  <si>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</si>
  <si>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</si>
  <si>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</si>
  <si>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</si>
  <si>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</si>
  <si>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</si>
  <si>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</si>
  <si>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</si>
  <si>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</si>
  <si>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</si>
  <si>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</si>
  <si>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</si>
  <si>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</si>
  <si>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</si>
  <si>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</si>
  <si>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</si>
  <si>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</si>
  <si>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</si>
  <si>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</si>
  <si>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</si>
  <si>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</si>
  <si>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</si>
  <si>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</si>
  <si>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</si>
  <si>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</si>
  <si>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</si>
  <si>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</si>
  <si>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</si>
  <si>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</si>
  <si>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</si>
  <si>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</si>
  <si>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</si>
  <si>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</si>
  <si>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</si>
  <si>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</si>
  <si>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</si>
  <si>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</si>
  <si>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</si>
  <si>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</si>
  <si>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</si>
  <si>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</si>
  <si>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</si>
  <si>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</si>
  <si>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</si>
  <si>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</si>
  <si>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</si>
  <si>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</si>
  <si>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</si>
  <si>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</si>
  <si>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</si>
  <si>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</si>
  <si>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</si>
  <si>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</si>
  <si>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</si>
  <si>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</si>
  <si>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</si>
  <si>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</si>
  <si>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</si>
  <si>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</si>
  <si>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</si>
  <si>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</si>
  <si>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</si>
  <si>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</si>
  <si>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</si>
  <si>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</si>
  <si>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</si>
  <si>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</si>
  <si>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</si>
  <si>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</si>
  <si>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</si>
  <si>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</si>
  <si>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</si>
  <si>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</si>
  <si>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</si>
  <si>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</si>
  <si>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</si>
  <si>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</si>
  <si>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</si>
  <si>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</si>
  <si>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</si>
  <si>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</si>
  <si>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</si>
  <si>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</si>
  <si>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</si>
  <si>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</si>
  <si>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</si>
  <si>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</si>
  <si>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</si>
  <si>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</si>
  <si>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</si>
  <si>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</si>
  <si>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</si>
  <si>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</si>
  <si>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</si>
  <si>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</si>
  <si>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</si>
  <si>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</si>
  <si>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</si>
  <si>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</si>
  <si>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</si>
  <si>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</si>
  <si>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</si>
  <si>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</si>
  <si>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</si>
  <si>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</si>
  <si>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</si>
  <si>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</si>
  <si>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</si>
  <si>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</si>
  <si>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</si>
  <si>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</si>
  <si>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</si>
  <si>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</si>
  <si>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</si>
  <si>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</si>
  <si>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</si>
  <si>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</si>
  <si>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</si>
  <si>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</si>
  <si>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</si>
  <si>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</si>
  <si>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</si>
  <si>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</si>
  <si>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</si>
  <si>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</si>
  <si>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</si>
  <si>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</si>
  <si>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</si>
  <si>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</si>
  <si>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</si>
  <si>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</si>
  <si>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</si>
  <si>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</si>
  <si>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</si>
  <si>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</si>
  <si>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</si>
  <si>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</si>
  <si>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</si>
  <si>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</si>
  <si>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</si>
  <si>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</si>
  <si>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</si>
  <si>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</si>
  <si>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</si>
  <si>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</si>
  <si>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</si>
  <si>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</si>
  <si>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</si>
  <si>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</si>
  <si>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</si>
  <si>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</si>
  <si>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</si>
  <si>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</si>
  <si>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</si>
  <si>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</si>
  <si>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</si>
  <si>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</si>
  <si>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</si>
  <si>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</si>
  <si>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</si>
  <si>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</si>
  <si>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</si>
  <si>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</si>
  <si>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</si>
  <si>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</si>
  <si>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</si>
  <si>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</si>
  <si>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</si>
  <si>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</si>
  <si>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</si>
  <si>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</si>
  <si>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</si>
  <si>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</si>
  <si>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</si>
  <si>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</si>
  <si>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</si>
  <si>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</si>
  <si>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</si>
  <si>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</si>
  <si>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</si>
  <si>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</si>
  <si>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</si>
  <si>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</si>
  <si>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</si>
  <si>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</si>
  <si>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</si>
  <si>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</si>
  <si>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</si>
  <si>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</si>
  <si>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</si>
  <si>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</si>
  <si>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</si>
  <si>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</si>
  <si>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</si>
  <si>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</si>
  <si>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</si>
  <si>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</si>
  <si>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</si>
  <si>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</si>
  <si>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</si>
  <si>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</si>
  <si>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</si>
  <si>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</si>
  <si>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</si>
  <si>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</si>
  <si>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</si>
  <si>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</si>
  <si>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</si>
  <si>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</si>
  <si>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</si>
  <si>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</si>
  <si>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</si>
  <si>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</si>
  <si>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</si>
  <si>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</si>
  <si>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</si>
  <si>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</si>
  <si>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</si>
  <si>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</si>
  <si>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</si>
  <si>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</si>
  <si>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</si>
  <si>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</si>
  <si>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</si>
  <si>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</si>
  <si>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</si>
  <si>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</si>
  <si>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</si>
  <si>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</si>
  <si>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</si>
  <si>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</si>
  <si>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</si>
  <si>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</si>
  <si>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</si>
  <si>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</si>
  <si>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</si>
  <si>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</si>
  <si>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</si>
  <si>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</si>
  <si>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</si>
  <si>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</si>
  <si>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</si>
  <si>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</si>
  <si>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</si>
  <si>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</si>
  <si>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</si>
  <si>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</si>
  <si>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</si>
  <si>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</si>
  <si>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</si>
  <si>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</si>
  <si>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</si>
  <si>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</si>
  <si>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</si>
  <si>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</si>
  <si>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</si>
  <si>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</si>
  <si>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</si>
  <si>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</si>
  <si>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</si>
  <si>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</si>
  <si>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</si>
  <si>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</si>
  <si>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</si>
  <si>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</si>
  <si>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</si>
  <si>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</si>
  <si>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</si>
  <si>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</si>
  <si>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</si>
  <si>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</si>
  <si>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</si>
  <si>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</si>
  <si>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</si>
  <si>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</si>
  <si>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</si>
  <si>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</si>
  <si>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</si>
  <si>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</si>
  <si>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</si>
  <si>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</si>
  <si>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</si>
  <si>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</si>
  <si>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</si>
  <si>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</si>
  <si>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</si>
  <si>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</si>
  <si>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</si>
  <si>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</si>
  <si>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</si>
  <si>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</si>
  <si>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</si>
  <si>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</si>
  <si>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</si>
  <si>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</si>
  <si>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</si>
  <si>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</si>
  <si>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</si>
  <si>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</si>
  <si>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</si>
  <si>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</si>
  <si>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</si>
  <si>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</si>
  <si>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</si>
  <si>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</si>
  <si>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</si>
  <si>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</si>
  <si>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</si>
  <si>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</si>
  <si>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</si>
  <si>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</si>
  <si>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</si>
  <si>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</si>
  <si>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</si>
  <si>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</si>
  <si>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</si>
  <si>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</si>
  <si>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</si>
  <si>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</si>
  <si>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</si>
  <si>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</si>
  <si>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</si>
  <si>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</si>
  <si>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</si>
  <si>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</si>
  <si>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</si>
  <si>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</si>
  <si>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</si>
  <si>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</si>
  <si>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</si>
  <si>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</si>
  <si>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</si>
  <si>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</si>
  <si>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</si>
  <si>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</si>
  <si>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</si>
  <si>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</si>
  <si>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</si>
  <si>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</si>
  <si>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</si>
  <si>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</si>
  <si>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</si>
  <si>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</si>
  <si>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</si>
  <si>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</si>
  <si>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</si>
  <si>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</si>
  <si>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</si>
  <si>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</si>
  <si>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</si>
  <si>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</si>
  <si>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</si>
  <si>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</si>
  <si>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</si>
  <si>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</si>
  <si>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</si>
  <si>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</si>
  <si>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</si>
  <si>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</si>
  <si>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</si>
  <si>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</si>
  <si>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</si>
  <si>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</si>
  <si>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</si>
  <si>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</si>
  <si>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</si>
  <si>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</si>
  <si>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</si>
  <si>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</si>
  <si>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</si>
  <si>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</si>
  <si>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</si>
  <si>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</si>
  <si>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</si>
  <si>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</si>
  <si>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</si>
  <si>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</si>
  <si>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</si>
  <si>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</si>
  <si>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</si>
  <si>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</si>
  <si>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</si>
  <si>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</si>
  <si>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</si>
  <si>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</si>
  <si>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</si>
  <si>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</si>
  <si>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</si>
  <si>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</si>
  <si>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</si>
  <si>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</si>
  <si>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</si>
  <si>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</si>
  <si>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</si>
  <si>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</si>
  <si>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</si>
  <si>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</si>
  <si>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</si>
  <si>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</si>
  <si>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</si>
  <si>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</si>
  <si>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</si>
  <si>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</si>
  <si>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</si>
  <si>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</si>
  <si>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</si>
  <si>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</si>
  <si>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</si>
  <si>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</si>
  <si>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</si>
  <si>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</si>
  <si>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</si>
  <si>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</si>
  <si>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</si>
  <si>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</si>
  <si>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</si>
  <si>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</si>
  <si>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</si>
  <si>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</si>
  <si>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</si>
  <si>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</si>
  <si>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</si>
  <si>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</si>
  <si>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</si>
  <si>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</si>
  <si>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</si>
  <si>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</si>
  <si>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</si>
  <si>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</si>
  <si>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</si>
  <si>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</si>
  <si>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</si>
  <si>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</si>
  <si>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</si>
  <si>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</si>
  <si>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</si>
  <si>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</si>
  <si>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</si>
  <si>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</si>
  <si>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</si>
  <si>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</si>
  <si>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</si>
  <si>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</si>
  <si>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</si>
  <si>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</si>
  <si>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</si>
  <si>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</si>
  <si>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</si>
  <si>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</si>
  <si>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</si>
  <si>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</si>
  <si>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</si>
  <si>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</si>
  <si>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</si>
  <si>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</si>
  <si>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</si>
  <si>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</si>
  <si>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</si>
  <si>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</si>
  <si>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</si>
  <si>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</si>
  <si>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</si>
  <si>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</si>
  <si>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</si>
  <si>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</si>
  <si>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</si>
  <si>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</si>
  <si>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</si>
  <si>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</si>
  <si>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</si>
  <si>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</si>
  <si>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</si>
  <si>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</si>
  <si>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</si>
  <si>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</si>
  <si>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</si>
  <si>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</si>
  <si>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</si>
  <si>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</si>
  <si>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</si>
  <si>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</si>
  <si>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</si>
  <si>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</si>
  <si>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</si>
  <si>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</si>
  <si>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</si>
  <si>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</si>
  <si>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</si>
  <si>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</si>
  <si>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</si>
  <si>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</si>
  <si>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</si>
  <si>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</si>
  <si>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</si>
  <si>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</si>
  <si>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</si>
  <si>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</si>
  <si>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</si>
  <si>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</si>
  <si>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</si>
  <si>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</si>
  <si>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</si>
  <si>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</si>
  <si>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</si>
  <si>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</si>
  <si>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</si>
  <si>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</si>
  <si>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</si>
  <si>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</si>
  <si>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</si>
  <si>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</si>
  <si>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</si>
  <si>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</si>
  <si>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</si>
  <si>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</si>
  <si>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</si>
  <si>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</si>
  <si>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</si>
  <si>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</si>
  <si>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</si>
  <si>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</si>
  <si>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</si>
  <si>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</si>
  <si>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</si>
  <si>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</si>
  <si>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</si>
  <si>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</si>
  <si>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</si>
  <si>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</si>
  <si>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</si>
  <si>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</si>
  <si>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</si>
  <si>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</si>
  <si>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</si>
  <si>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</si>
  <si>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</si>
  <si>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</si>
  <si>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</si>
  <si>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</si>
  <si>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</si>
  <si>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</si>
  <si>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</si>
  <si>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</si>
  <si>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</si>
  <si>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</si>
  <si>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</si>
  <si>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</si>
  <si>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</si>
  <si>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</si>
  <si>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</si>
  <si>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</si>
  <si>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</si>
  <si>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</si>
  <si>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</si>
  <si>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</si>
  <si>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</si>
  <si>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</si>
  <si>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</si>
  <si>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</si>
  <si>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</si>
  <si>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</si>
  <si>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</si>
  <si>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</si>
  <si>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</si>
  <si>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</si>
  <si>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</si>
  <si>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</si>
  <si>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</si>
  <si>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</si>
  <si>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</si>
  <si>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</si>
  <si>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</si>
  <si>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</si>
  <si>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</si>
  <si>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</si>
  <si>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</si>
  <si>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</si>
  <si>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</si>
  <si>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</si>
  <si>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</si>
  <si>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</si>
  <si>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</si>
  <si>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</si>
  <si>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</si>
  <si>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</si>
  <si>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</si>
  <si>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</si>
  <si>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</si>
  <si>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</si>
  <si>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</si>
  <si>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</si>
  <si>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</si>
  <si>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</si>
  <si>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</si>
  <si>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</si>
  <si>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</si>
  <si>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</si>
  <si>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</si>
  <si>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</si>
  <si>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</si>
  <si>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</si>
  <si>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</si>
  <si>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</si>
  <si>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</si>
  <si>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</si>
  <si>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</si>
  <si>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</si>
  <si>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</si>
  <si>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</si>
  <si>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</si>
  <si>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</si>
  <si>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</si>
  <si>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</si>
  <si>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</si>
  <si>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</si>
  <si>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</si>
  <si>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</si>
  <si>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</si>
  <si>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</si>
  <si>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</si>
  <si>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</si>
  <si>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</si>
  <si>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</si>
  <si>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</si>
  <si>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</si>
  <si>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</si>
  <si>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</si>
  <si>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</si>
  <si>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</si>
  <si>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</si>
  <si>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</si>
  <si>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</si>
  <si>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</si>
  <si>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</si>
  <si>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</si>
  <si>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</si>
  <si>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</si>
  <si>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</si>
  <si>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</si>
  <si>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</si>
  <si>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</si>
  <si>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</si>
  <si>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</si>
  <si>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</si>
  <si>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</si>
  <si>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</si>
  <si>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</si>
  <si>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</si>
  <si>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</si>
  <si>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</si>
  <si>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</si>
  <si>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</si>
  <si>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</si>
  <si>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</si>
  <si>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</si>
  <si>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</si>
  <si>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</si>
  <si>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</si>
  <si>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</si>
  <si>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</si>
  <si>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</si>
  <si>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</si>
  <si>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</si>
  <si>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</si>
  <si>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</si>
  <si>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</si>
  <si>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</si>
  <si>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</si>
  <si>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</si>
  <si>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</si>
  <si>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</si>
  <si>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</si>
  <si>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</si>
  <si>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</si>
  <si>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</si>
  <si>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</si>
  <si>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</si>
  <si>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</si>
  <si>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</si>
  <si>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</si>
  <si>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</si>
  <si>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</si>
  <si>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</si>
  <si>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</si>
  <si>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</si>
  <si>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</si>
  <si>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</si>
  <si>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</si>
  <si>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</si>
  <si>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</si>
  <si>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</si>
  <si>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</si>
  <si>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</si>
  <si>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</si>
  <si>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</si>
  <si>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</si>
  <si>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</si>
  <si>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</si>
  <si>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</si>
  <si>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</si>
  <si>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</si>
  <si>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</si>
  <si>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</si>
  <si>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</si>
  <si>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</si>
  <si>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</si>
  <si>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</si>
  <si>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</si>
  <si>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</si>
  <si>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</si>
  <si>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</si>
  <si>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</si>
  <si>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</si>
  <si>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</si>
  <si>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</si>
  <si>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</si>
  <si>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</si>
  <si>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</si>
  <si>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</si>
  <si>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</si>
  <si>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</si>
  <si>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</si>
  <si>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</si>
  <si>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</si>
  <si>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</si>
  <si>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</si>
  <si>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</si>
  <si>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</si>
  <si>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</si>
  <si>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</si>
  <si>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</si>
  <si>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</si>
  <si>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</si>
  <si>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</si>
  <si>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</si>
  <si>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</si>
  <si>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</si>
  <si>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</si>
  <si>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</si>
  <si>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</si>
  <si>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</si>
  <si>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</si>
  <si>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</si>
  <si>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</si>
  <si>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</si>
  <si>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</si>
  <si>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</si>
  <si>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</si>
  <si>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</si>
  <si>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</si>
  <si>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</si>
  <si>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</si>
  <si>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</si>
  <si>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</si>
  <si>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</si>
  <si>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</si>
  <si>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</si>
  <si>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</si>
  <si>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</si>
  <si>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</si>
  <si>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</si>
  <si>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</si>
  <si>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</si>
  <si>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</si>
  <si>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</si>
  <si>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</si>
  <si>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</si>
  <si>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</si>
  <si>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</si>
  <si>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</si>
  <si>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</si>
  <si>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</si>
  <si>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</si>
  <si>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</si>
  <si>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</si>
  <si>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</si>
  <si>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</si>
  <si>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</si>
  <si>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</si>
  <si>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</si>
  <si>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</si>
  <si>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</si>
  <si>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</si>
  <si>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</si>
  <si>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</si>
  <si>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</si>
  <si>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</si>
  <si>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</si>
  <si>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</si>
  <si>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</si>
  <si>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</si>
  <si>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</si>
  <si>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</si>
  <si>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</si>
  <si>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</si>
  <si>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</si>
  <si>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</si>
  <si>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</si>
  <si>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</si>
  <si>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</si>
  <si>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</si>
  <si>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</si>
  <si>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</si>
  <si>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</si>
  <si>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</si>
  <si>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</si>
  <si>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</si>
  <si>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</si>
  <si>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</si>
  <si>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</si>
  <si>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</si>
  <si>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</si>
  <si>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</si>
  <si>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</si>
  <si>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</si>
  <si>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</si>
  <si>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</si>
  <si>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</si>
  <si>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</si>
  <si>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</si>
  <si>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</si>
  <si>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</si>
  <si>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</si>
  <si>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</si>
  <si>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</si>
  <si>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</si>
  <si>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</si>
  <si>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</si>
  <si>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</si>
  <si>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</si>
  <si>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</si>
  <si>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</si>
  <si>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</si>
  <si>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</si>
  <si>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</si>
  <si>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</si>
  <si>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</si>
  <si>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</si>
  <si>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</si>
  <si>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</si>
  <si>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</si>
  <si>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</si>
  <si>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</si>
  <si>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</si>
  <si>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</si>
  <si>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</si>
  <si>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</si>
  <si>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</si>
  <si>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</si>
  <si>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</si>
  <si>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</si>
  <si>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</si>
  <si>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</si>
  <si>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</si>
  <si>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</si>
  <si>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</si>
  <si>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</si>
  <si>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</si>
  <si>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</si>
  <si>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</si>
  <si>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</si>
  <si>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</si>
  <si>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</si>
  <si>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</si>
  <si>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</si>
  <si>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</si>
  <si>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</si>
  <si>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</si>
  <si>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</si>
  <si>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</si>
  <si>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</si>
  <si>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</si>
  <si>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</si>
  <si>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</si>
  <si>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</si>
  <si>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</si>
  <si>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</si>
  <si>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</si>
  <si>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</si>
  <si>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</si>
  <si>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</si>
  <si>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</si>
  <si>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</si>
  <si>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</si>
  <si>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</si>
  <si>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</si>
  <si>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</si>
  <si>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</si>
  <si>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</si>
  <si>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</si>
  <si>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</si>
  <si>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</si>
  <si>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</si>
  <si>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</si>
  <si>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</si>
  <si>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</si>
  <si>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</si>
  <si>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</si>
  <si>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</si>
  <si>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</si>
  <si>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</si>
  <si>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</si>
  <si>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</si>
  <si>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</si>
  <si>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</si>
  <si>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</si>
  <si>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</si>
  <si>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</si>
  <si>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</si>
  <si>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</si>
  <si>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</si>
  <si>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</si>
  <si>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</si>
  <si>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</si>
  <si>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</si>
  <si>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</si>
  <si>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</si>
  <si>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</si>
  <si>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</si>
  <si>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</si>
  <si>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</si>
  <si>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</si>
  <si>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</si>
  <si>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</si>
  <si>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</si>
  <si>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</si>
  <si>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</si>
  <si>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</si>
  <si>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</si>
  <si>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</si>
  <si>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</si>
  <si>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</si>
  <si>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</si>
  <si>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</si>
  <si>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</si>
  <si>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</si>
  <si>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</si>
  <si>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</si>
  <si>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</si>
  <si>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</si>
  <si>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</si>
  <si>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</si>
  <si>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</si>
  <si>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</si>
  <si>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</si>
  <si>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</si>
  <si>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</si>
  <si>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</si>
  <si>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</si>
  <si>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</si>
  <si>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</si>
  <si>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</si>
  <si>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</si>
  <si>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</si>
  <si>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</si>
  <si>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</si>
  <si>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</si>
  <si>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</si>
  <si>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</si>
  <si>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</si>
  <si>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</si>
  <si>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</si>
  <si>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</si>
  <si>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</si>
  <si>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</si>
  <si>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</si>
  <si>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</si>
  <si>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</si>
  <si>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</si>
  <si>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</si>
  <si>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</si>
  <si>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</si>
  <si>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</si>
  <si>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</si>
  <si>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</si>
  <si>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</si>
  <si>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</si>
  <si>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</si>
  <si>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</si>
  <si>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</si>
  <si>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</si>
  <si>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</si>
  <si>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</si>
  <si>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</si>
  <si>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</si>
  <si>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</si>
  <si>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</si>
  <si>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</si>
  <si>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</si>
  <si>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</si>
  <si>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</si>
  <si>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</si>
  <si>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</si>
  <si>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</si>
  <si>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</si>
  <si>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</si>
  <si>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</si>
  <si>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</si>
  <si>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</si>
  <si>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</si>
  <si>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</si>
  <si>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</si>
  <si>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</si>
  <si>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</si>
  <si>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</si>
  <si>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</si>
  <si>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</si>
  <si>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</si>
  <si>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</si>
  <si>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</si>
  <si>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</si>
  <si>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</si>
  <si>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</si>
  <si>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</si>
  <si>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</si>
  <si>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</si>
  <si>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</si>
  <si>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</si>
  <si>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</si>
  <si>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</si>
  <si>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</si>
  <si>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</si>
  <si>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</si>
  <si>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</si>
  <si>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</si>
  <si>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</si>
  <si>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</si>
  <si>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</si>
  <si>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</si>
  <si>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</si>
  <si>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</si>
  <si>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</si>
  <si>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</si>
  <si>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</si>
  <si>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</si>
  <si>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</si>
  <si>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</si>
  <si>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</si>
  <si>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</si>
  <si>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</si>
  <si>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</si>
  <si>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</si>
  <si>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</si>
  <si>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</si>
  <si>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</si>
  <si>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</si>
  <si>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</si>
  <si>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</si>
  <si>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</si>
  <si>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</si>
  <si>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</si>
  <si>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</si>
  <si>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</si>
  <si>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</si>
  <si>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</si>
  <si>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</si>
  <si>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</si>
  <si>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</si>
  <si>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</si>
  <si>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</si>
  <si>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</si>
  <si>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</si>
  <si>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</si>
  <si>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</si>
  <si>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</si>
  <si>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</si>
  <si>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</si>
  <si>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</si>
  <si>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</si>
  <si>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</si>
  <si>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</si>
  <si>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</si>
  <si>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</si>
  <si>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</si>
  <si>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</si>
  <si>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</si>
  <si>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</si>
  <si>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</si>
  <si>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</si>
  <si>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</si>
  <si>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</si>
  <si>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</si>
  <si>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</si>
  <si>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</si>
  <si>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</si>
  <si>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</si>
  <si>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</si>
  <si>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</si>
  <si>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</si>
  <si>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</si>
  <si>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</si>
  <si>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</si>
  <si>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</si>
  <si>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</si>
  <si>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</si>
  <si>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</si>
  <si>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</si>
  <si>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</si>
  <si>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</si>
  <si>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</si>
  <si>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</si>
  <si>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</si>
  <si>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</si>
  <si>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</si>
  <si>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</si>
  <si>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</si>
  <si>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</si>
  <si>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</si>
  <si>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</si>
  <si>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</si>
  <si>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</si>
  <si>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</si>
  <si>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</si>
  <si>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</si>
  <si>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</si>
  <si>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</si>
  <si>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</si>
  <si>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</si>
  <si>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</si>
  <si>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</si>
  <si>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</si>
  <si>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</si>
  <si>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</si>
  <si>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</si>
  <si>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</si>
  <si>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</si>
  <si>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</si>
  <si>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</si>
  <si>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</si>
  <si>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</si>
  <si>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</si>
  <si>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</si>
  <si>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</si>
  <si>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</si>
  <si>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</si>
  <si>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</si>
  <si>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</si>
  <si>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</si>
  <si>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</si>
  <si>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</si>
  <si>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</si>
  <si>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</si>
  <si>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</si>
  <si>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</si>
  <si>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</si>
  <si>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</si>
  <si>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</si>
  <si>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</si>
  <si>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</si>
  <si>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</si>
  <si>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</si>
  <si>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</si>
  <si>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</si>
  <si>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</si>
  <si>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</si>
  <si>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</si>
  <si>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</si>
  <si>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</si>
  <si>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</si>
  <si>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</si>
  <si>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</si>
  <si>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</si>
  <si>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</si>
  <si>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</si>
  <si>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</si>
  <si>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</si>
  <si>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</si>
  <si>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</si>
  <si>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</si>
  <si>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</si>
  <si>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</si>
  <si>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</si>
  <si>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</si>
  <si>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</si>
  <si>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</si>
  <si>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</si>
  <si>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</si>
  <si>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</si>
  <si>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</si>
  <si>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</si>
  <si>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</si>
  <si>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</si>
  <si>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</si>
  <si>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</si>
  <si>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</si>
  <si>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</si>
  <si>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</si>
  <si>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</si>
  <si>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</si>
  <si>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</si>
  <si>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</si>
  <si>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</si>
  <si>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</si>
  <si>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</si>
  <si>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</si>
  <si>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</si>
  <si>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</si>
  <si>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</si>
  <si>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</si>
  <si>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</si>
  <si>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</si>
  <si>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</si>
  <si>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</si>
  <si>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</si>
  <si>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</si>
  <si>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</si>
  <si>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</si>
  <si>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</si>
  <si>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</si>
  <si>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</si>
  <si>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</si>
  <si>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</si>
  <si>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</si>
  <si>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</si>
  <si>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</si>
  <si>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</si>
  <si>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</si>
  <si>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</si>
  <si>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</si>
  <si>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</si>
  <si>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</si>
  <si>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</si>
  <si>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</si>
  <si>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</si>
  <si>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</si>
  <si>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</si>
  <si>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</si>
  <si>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</si>
  <si>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</si>
  <si>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</si>
  <si>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</si>
  <si>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</si>
  <si>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</si>
  <si>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</si>
  <si>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</si>
  <si>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</si>
  <si>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</si>
  <si>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</si>
  <si>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</si>
  <si>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</si>
  <si>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</si>
  <si>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</si>
  <si>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</si>
  <si>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</si>
  <si>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</si>
  <si>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</si>
  <si>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</si>
  <si>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</si>
  <si>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</si>
  <si>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</si>
  <si>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</si>
  <si>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</si>
  <si>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</si>
  <si>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</si>
  <si>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</si>
  <si>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</si>
  <si>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</si>
  <si>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</si>
  <si>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</si>
  <si>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</si>
  <si>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</si>
  <si>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</si>
  <si>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</si>
  <si>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</si>
  <si>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</si>
  <si>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</si>
  <si>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</si>
  <si>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</si>
  <si>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</si>
  <si>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</si>
  <si>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</si>
  <si>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</si>
  <si>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</si>
  <si>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</si>
  <si>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</si>
  <si>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</si>
  <si>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</si>
  <si>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</si>
  <si>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</si>
  <si>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</si>
  <si>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</si>
  <si>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</si>
  <si>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</si>
  <si>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</si>
  <si>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</si>
  <si>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</si>
  <si>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</si>
  <si>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</si>
  <si>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</si>
  <si>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</si>
  <si>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</si>
  <si>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</si>
  <si>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</si>
  <si>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</si>
  <si>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</si>
  <si>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</si>
  <si>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</si>
  <si>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</si>
  <si>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</si>
  <si>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</si>
  <si>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</si>
  <si>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</si>
  <si>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</si>
  <si>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</si>
  <si>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</si>
  <si>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</si>
  <si>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</si>
  <si>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</si>
  <si>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</si>
  <si>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</si>
  <si>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</si>
  <si>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</si>
  <si>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</si>
  <si>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</si>
  <si>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</si>
  <si>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</si>
  <si>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</si>
  <si>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</si>
  <si>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</si>
  <si>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</si>
  <si>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</si>
  <si>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</si>
  <si>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</si>
  <si>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</si>
  <si>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</si>
  <si>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</si>
  <si>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</si>
  <si>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</si>
  <si>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</si>
  <si>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</si>
  <si>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</si>
  <si>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</si>
  <si>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</si>
  <si>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</si>
  <si>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</si>
  <si>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</si>
  <si>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</si>
  <si>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</si>
  <si>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</si>
  <si>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</si>
  <si>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</si>
  <si>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</si>
  <si>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</si>
  <si>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</si>
  <si>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</si>
  <si>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</si>
  <si>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</si>
  <si>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</si>
  <si>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</si>
  <si>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</si>
  <si>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</si>
  <si>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</si>
  <si>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</si>
  <si>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</si>
  <si>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</si>
  <si>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</si>
  <si>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</si>
  <si>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</si>
  <si>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</si>
  <si>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</si>
  <si>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</si>
  <si>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</si>
  <si>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</si>
  <si>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</si>
  <si>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</si>
  <si>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</si>
  <si>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</si>
  <si>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</si>
  <si>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</si>
  <si>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</si>
  <si>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</si>
  <si>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</si>
  <si>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</si>
  <si>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</si>
  <si>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</si>
  <si>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</si>
  <si>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</si>
  <si>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</si>
  <si>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</si>
  <si>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</si>
  <si>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</si>
  <si>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</si>
  <si>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</si>
  <si>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</si>
  <si>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</si>
  <si>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</si>
  <si>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</si>
  <si>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</si>
  <si>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</si>
  <si>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</si>
  <si>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</si>
  <si>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</si>
  <si>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</si>
  <si>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</si>
  <si>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</si>
  <si>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</si>
  <si>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</si>
  <si>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</si>
  <si>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</si>
  <si>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</si>
  <si>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</si>
  <si>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</si>
  <si>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</si>
  <si>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</si>
  <si>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</si>
  <si>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</si>
  <si>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</si>
  <si>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</si>
  <si>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</si>
  <si>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</si>
  <si>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</si>
  <si>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</si>
  <si>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</si>
  <si>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</si>
  <si>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</si>
  <si>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</si>
  <si>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</si>
  <si>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</si>
  <si>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</si>
  <si>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</si>
  <si>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</si>
  <si>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</si>
  <si>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</si>
  <si>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</si>
  <si>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</si>
  <si>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</si>
  <si>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</si>
  <si>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</si>
  <si>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</si>
  <si>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</si>
  <si>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</si>
  <si>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</si>
  <si>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</si>
  <si>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</si>
  <si>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</si>
  <si>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</si>
  <si>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</si>
  <si>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</si>
  <si>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</si>
  <si>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</si>
  <si>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</si>
  <si>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</si>
  <si>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</si>
  <si>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</si>
  <si>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</si>
  <si>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</si>
  <si>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</si>
  <si>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</si>
  <si>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</si>
  <si>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</si>
  <si>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</si>
  <si>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</si>
  <si>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</si>
  <si>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</si>
  <si>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</si>
  <si>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</si>
  <si>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</si>
  <si>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</si>
  <si>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</si>
  <si>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</si>
  <si>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</si>
  <si>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</si>
  <si>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</si>
  <si>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</si>
  <si>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</si>
  <si>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</si>
  <si>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</si>
  <si>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</si>
  <si>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</si>
  <si>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</si>
  <si>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</si>
  <si>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</si>
  <si>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</si>
  <si>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</si>
  <si>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</si>
  <si>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</si>
  <si>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</si>
  <si>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</si>
  <si>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</si>
  <si>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</si>
  <si>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</si>
  <si>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</si>
  <si>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</si>
  <si>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</si>
  <si>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</si>
  <si>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</si>
  <si>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</si>
  <si>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</si>
  <si>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</si>
  <si>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</si>
  <si>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</si>
  <si>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</si>
  <si>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</si>
  <si>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</si>
  <si>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</si>
  <si>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</si>
  <si>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</si>
  <si>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</si>
  <si>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</si>
  <si>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</si>
  <si>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</si>
  <si>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</si>
  <si>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</si>
  <si>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</si>
  <si>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</si>
  <si>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</si>
  <si>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</si>
  <si>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</si>
  <si>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</si>
  <si>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</si>
  <si>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</si>
  <si>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</si>
  <si>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</si>
  <si>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</si>
  <si>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</si>
  <si>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</si>
  <si>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</si>
  <si>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</si>
  <si>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</si>
  <si>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</si>
  <si>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</si>
  <si>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</si>
  <si>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</si>
  <si>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</si>
  <si>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</si>
  <si>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</si>
  <si>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</si>
  <si>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</si>
  <si>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</si>
  <si>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</si>
  <si>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</si>
  <si>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</si>
  <si>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</si>
  <si>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</si>
  <si>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</si>
  <si>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</si>
  <si>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</si>
  <si>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</si>
  <si>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</si>
  <si>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</si>
  <si>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</si>
  <si>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</si>
  <si>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</si>
  <si>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</si>
  <si>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</si>
  <si>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</si>
  <si>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</si>
  <si>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</si>
  <si>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</si>
  <si>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</si>
  <si>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</si>
  <si>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</si>
  <si>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</si>
  <si>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</si>
  <si>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</si>
  <si>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</si>
  <si>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</si>
  <si>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</si>
  <si>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</si>
  <si>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</si>
  <si>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</si>
  <si>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</si>
  <si>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</si>
  <si>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</si>
  <si>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</si>
  <si>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</si>
  <si>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</si>
  <si>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</si>
  <si>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</si>
  <si>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</si>
  <si>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</si>
  <si>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</si>
  <si>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</si>
  <si>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</si>
  <si>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</si>
  <si>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</si>
  <si>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</si>
  <si>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</si>
  <si>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</si>
  <si>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</si>
  <si>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</si>
  <si>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</si>
  <si>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</si>
  <si>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</si>
  <si>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</si>
  <si>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</si>
  <si>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</si>
  <si>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</si>
  <si>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</si>
  <si>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</si>
  <si>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</si>
  <si>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</si>
  <si>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</si>
  <si>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</si>
  <si>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</si>
  <si>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</si>
  <si>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</si>
  <si>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</si>
  <si>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</si>
  <si>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</si>
  <si>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</si>
  <si>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</si>
  <si>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</si>
  <si>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</si>
  <si>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</si>
  <si>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</si>
  <si>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</si>
  <si>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</si>
  <si>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</si>
  <si>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</si>
  <si>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</si>
  <si>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</si>
  <si>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</si>
  <si>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</si>
  <si>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</si>
  <si>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</si>
  <si>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</si>
  <si>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</si>
  <si>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</si>
  <si>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</si>
  <si>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</si>
  <si>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</si>
  <si>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</si>
  <si>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</si>
  <si>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</si>
  <si>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</si>
  <si>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</si>
  <si>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</si>
  <si>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</si>
  <si>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</si>
  <si>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</si>
  <si>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</si>
  <si>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</si>
  <si>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</si>
  <si>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</si>
  <si>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</si>
  <si>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</si>
  <si>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</si>
  <si>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</si>
  <si>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</si>
  <si>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</si>
  <si>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</si>
  <si>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</si>
  <si>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</si>
  <si>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</si>
  <si>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</si>
  <si>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</si>
  <si>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</si>
  <si>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</si>
  <si>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</si>
  <si>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</si>
  <si>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</si>
  <si>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</si>
  <si>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</si>
  <si>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</si>
  <si>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</si>
  <si>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</si>
  <si>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</si>
  <si>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</si>
  <si>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</si>
  <si>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</si>
  <si>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</si>
  <si>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</si>
  <si>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</si>
  <si>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</si>
  <si>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</si>
  <si>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</si>
  <si>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</si>
  <si>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</si>
  <si>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</si>
  <si>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</si>
  <si>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</si>
  <si>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</si>
  <si>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</si>
  <si>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</si>
  <si>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</si>
  <si>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</si>
  <si>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</si>
  <si>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</si>
  <si>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</si>
  <si>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</si>
  <si>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</si>
  <si>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</si>
  <si>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</si>
  <si>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</si>
  <si>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</si>
  <si>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</si>
  <si>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</si>
  <si>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</si>
  <si>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</si>
  <si>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</si>
  <si>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</si>
  <si>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</si>
  <si>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</si>
  <si>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</si>
  <si>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</si>
  <si>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</si>
  <si>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</si>
  <si>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</si>
  <si>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</si>
  <si>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</si>
  <si>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</si>
  <si>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</si>
  <si>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</si>
  <si>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</si>
  <si>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</si>
  <si>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</si>
  <si>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</si>
  <si>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</si>
  <si>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</si>
  <si>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</si>
  <si>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</si>
  <si>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</si>
  <si>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</si>
  <si>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</si>
  <si>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</si>
  <si>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</si>
  <si>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</si>
  <si>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</si>
  <si>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</si>
  <si>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</si>
  <si>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</si>
  <si>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</si>
  <si>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</si>
  <si>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</si>
  <si>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</si>
  <si>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</si>
  <si>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</si>
  <si>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</si>
  <si>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</si>
  <si>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</si>
  <si>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</si>
  <si>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</si>
  <si>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</si>
  <si>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</si>
  <si>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</si>
  <si>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</si>
  <si>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</si>
  <si>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</si>
  <si>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</si>
  <si>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</si>
  <si>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</si>
  <si>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</si>
  <si>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</si>
  <si>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</si>
  <si>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</si>
  <si>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</si>
  <si>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</si>
  <si>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</si>
  <si>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</si>
  <si>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</si>
  <si>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</si>
  <si>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</si>
  <si>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</si>
  <si>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</si>
  <si>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</si>
  <si>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</si>
  <si>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</si>
  <si>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</si>
  <si>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</si>
  <si>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</si>
  <si>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</si>
  <si>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</si>
  <si>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</si>
  <si>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</si>
  <si>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</si>
  <si>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</si>
  <si>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</si>
  <si>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</si>
  <si>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</si>
  <si>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</si>
  <si>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</si>
  <si>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</si>
  <si>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</si>
  <si>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</si>
  <si>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</si>
  <si>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</si>
  <si>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</si>
  <si>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</si>
  <si>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</si>
  <si>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</si>
  <si>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</si>
  <si>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</si>
  <si>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</si>
  <si>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</si>
  <si>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</si>
  <si>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</si>
  <si>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</si>
  <si>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</si>
  <si>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</si>
  <si>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</si>
  <si>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</si>
  <si>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</si>
  <si>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</si>
  <si>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</si>
  <si>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</si>
  <si>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</si>
  <si>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</si>
  <si>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</si>
  <si>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</si>
  <si>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</si>
  <si>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</si>
  <si>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</si>
  <si>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</si>
  <si>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</si>
  <si>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</si>
  <si>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</si>
  <si>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</si>
  <si>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</si>
  <si>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</si>
  <si>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</si>
  <si>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</si>
  <si>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</si>
  <si>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</si>
  <si>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</si>
  <si>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</si>
  <si>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</si>
  <si>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</si>
  <si>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</si>
  <si>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</si>
  <si>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</si>
  <si>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</si>
  <si>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</si>
  <si>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</si>
  <si>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</si>
  <si>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</si>
  <si>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</si>
  <si>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</si>
  <si>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</si>
  <si>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</si>
  <si>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</si>
  <si>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</si>
  <si>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</si>
  <si>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</si>
  <si>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</si>
  <si>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</si>
  <si>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</si>
  <si>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</si>
  <si>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</si>
  <si>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</si>
  <si>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</si>
  <si>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</si>
  <si>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</si>
  <si>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</si>
  <si>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</si>
  <si>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</si>
  <si>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</si>
  <si>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</si>
  <si>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</si>
  <si>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</si>
  <si>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</si>
  <si>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</si>
  <si>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</si>
  <si>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</si>
  <si>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</si>
  <si>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</si>
  <si>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</si>
  <si>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</si>
  <si>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</si>
  <si>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</si>
  <si>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</si>
  <si>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</si>
  <si>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</si>
  <si>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</si>
  <si>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</si>
  <si>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</si>
  <si>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</si>
  <si>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</si>
  <si>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</si>
  <si>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</si>
  <si>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</si>
  <si>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</si>
  <si>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</si>
  <si>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</si>
  <si>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</si>
  <si>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</si>
  <si>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</si>
  <si>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</si>
  <si>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</si>
  <si>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</si>
  <si>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</si>
  <si>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</si>
  <si>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</si>
  <si>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</si>
  <si>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</si>
  <si>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</si>
  <si>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</si>
  <si>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</si>
  <si>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</si>
  <si>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</si>
  <si>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</si>
  <si>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</si>
  <si>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</si>
  <si>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</si>
  <si>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</si>
  <si>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</si>
  <si>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</si>
  <si>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</si>
  <si>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</si>
  <si>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</si>
  <si>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</si>
  <si>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</si>
  <si>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</si>
  <si>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</si>
  <si>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</si>
  <si>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</si>
  <si>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</si>
  <si>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</si>
  <si>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</si>
  <si>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</si>
  <si>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</si>
  <si>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</si>
  <si>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</si>
  <si>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</si>
  <si>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</si>
  <si>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</si>
  <si>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</si>
  <si>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</si>
  <si>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</si>
  <si>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</si>
  <si>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</si>
  <si>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</si>
  <si>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</si>
  <si>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</si>
  <si>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</si>
  <si>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</si>
  <si>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</si>
  <si>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</si>
  <si>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</si>
  <si>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</si>
  <si>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</si>
  <si>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</si>
  <si>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</si>
  <si>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</si>
  <si>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</si>
  <si>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</si>
  <si>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</si>
  <si>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</si>
  <si>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</si>
  <si>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</si>
  <si>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</si>
  <si>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</si>
  <si>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</si>
  <si>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</si>
  <si>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</si>
  <si>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</si>
  <si>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</si>
  <si>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</si>
  <si>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</si>
  <si>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</si>
  <si>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</si>
  <si>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</si>
  <si>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</si>
  <si>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</si>
  <si>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</si>
  <si>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</si>
  <si>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</si>
  <si>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</si>
  <si>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</si>
  <si>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</si>
  <si>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</si>
  <si>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</si>
  <si>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</si>
  <si>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</si>
  <si>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</si>
  <si>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</si>
  <si>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</si>
  <si>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</si>
  <si>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</si>
  <si>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</si>
  <si>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</si>
  <si>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</si>
  <si>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</si>
  <si>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</si>
  <si>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</si>
  <si>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</si>
  <si>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</si>
  <si>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</si>
  <si>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</si>
  <si>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</si>
  <si>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</si>
  <si>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</si>
  <si>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</si>
  <si>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</si>
  <si>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</si>
  <si>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</si>
  <si>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</si>
  <si>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</si>
  <si>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</si>
  <si>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</si>
  <si>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</si>
  <si>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</si>
  <si>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</si>
  <si>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</si>
  <si>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</si>
  <si>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</si>
  <si>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</si>
  <si>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</si>
  <si>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</si>
  <si>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</si>
  <si>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</si>
  <si>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</si>
  <si>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</si>
  <si>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</si>
  <si>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</si>
  <si>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</si>
  <si>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</si>
  <si>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</si>
  <si>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</si>
  <si>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</si>
  <si>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</si>
  <si>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</si>
  <si>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</si>
  <si>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</si>
  <si>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</si>
  <si>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</si>
  <si>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</si>
  <si>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</si>
  <si>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</si>
  <si>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</si>
  <si>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</si>
  <si>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</si>
  <si>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</si>
  <si>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</si>
  <si>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</si>
  <si>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</si>
  <si>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</si>
  <si>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</si>
  <si>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</si>
  <si>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</si>
  <si>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</si>
  <si>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</si>
  <si>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</si>
  <si>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</si>
  <si>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</si>
  <si>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</si>
  <si>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</si>
  <si>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</si>
  <si>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</si>
  <si>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</si>
  <si>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</si>
  <si>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</si>
  <si>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</si>
  <si>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</si>
  <si>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</si>
  <si>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</si>
  <si>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</si>
  <si>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</si>
  <si>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</si>
  <si>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</si>
  <si>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</si>
  <si>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</si>
  <si>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</si>
  <si>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</si>
  <si>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</si>
  <si>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</si>
  <si>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</si>
  <si>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</si>
  <si>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</si>
  <si>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</si>
  <si>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</si>
  <si>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</si>
  <si>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</si>
  <si>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</si>
  <si>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</si>
  <si>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</si>
  <si>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</si>
  <si>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</si>
  <si>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</si>
  <si>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</si>
  <si>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</si>
  <si>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</si>
  <si>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</si>
  <si>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</si>
  <si>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</si>
  <si>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</si>
  <si>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</si>
  <si>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</si>
  <si>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</si>
  <si>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</si>
  <si>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</si>
  <si>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</si>
  <si>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</si>
  <si>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</si>
  <si>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</si>
  <si>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</si>
  <si>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</si>
  <si>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</si>
  <si>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</si>
  <si>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</si>
  <si>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</si>
  <si>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</si>
  <si>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</si>
  <si>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</si>
  <si>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</si>
  <si>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</si>
  <si>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</si>
  <si>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</si>
  <si>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</si>
  <si>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</si>
  <si>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</si>
  <si>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</si>
  <si>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</si>
  <si>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</si>
  <si>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</si>
  <si>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</si>
  <si>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</si>
  <si>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</si>
  <si>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</si>
  <si>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</si>
  <si>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</si>
  <si>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</si>
  <si>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</si>
  <si>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</si>
  <si>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</si>
  <si>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</si>
  <si>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</si>
  <si>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</si>
  <si>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</si>
  <si>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</si>
  <si>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</si>
  <si>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</si>
  <si>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</si>
  <si>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</si>
  <si>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</si>
  <si>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</si>
  <si>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</si>
  <si>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</si>
  <si>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</si>
  <si>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</si>
  <si>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</si>
  <si>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</si>
  <si>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</si>
  <si>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</si>
  <si>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</si>
  <si>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</si>
  <si>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</si>
  <si>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</si>
  <si>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</si>
  <si>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</si>
  <si>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</si>
  <si>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</si>
  <si>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</si>
  <si>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</si>
  <si>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</si>
  <si>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</si>
  <si>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</si>
  <si>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</si>
  <si>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</si>
  <si>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</si>
  <si>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</si>
  <si>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</si>
  <si>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</si>
  <si>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</si>
  <si>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</si>
  <si>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</si>
  <si>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</si>
  <si>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</si>
  <si>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</si>
  <si>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</si>
  <si>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</si>
  <si>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</si>
  <si>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</si>
  <si>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</si>
  <si>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</si>
  <si>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</si>
  <si>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</si>
  <si>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</si>
  <si>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</si>
  <si>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</si>
  <si>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</si>
  <si>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</si>
  <si>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</si>
  <si>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</si>
  <si>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</si>
  <si>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</si>
  <si>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</si>
  <si>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</si>
  <si>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</si>
  <si>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</si>
  <si>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</si>
  <si>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</si>
  <si>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</si>
  <si>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</si>
  <si>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</si>
  <si>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</si>
  <si>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</si>
  <si>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</si>
  <si>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</si>
  <si>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</si>
  <si>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</si>
  <si>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</si>
  <si>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</si>
  <si>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</si>
  <si>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</si>
  <si>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</si>
  <si>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</si>
  <si>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</si>
  <si>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</si>
  <si>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</si>
  <si>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</si>
  <si>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</si>
  <si>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</si>
  <si>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</si>
  <si>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</si>
  <si>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</si>
  <si>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</si>
  <si>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</si>
  <si>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</si>
  <si>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</si>
  <si>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</si>
  <si>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</si>
  <si>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</si>
  <si>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</si>
  <si>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</si>
  <si>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</si>
  <si>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</si>
  <si>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</si>
  <si>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</si>
  <si>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</si>
  <si>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</si>
  <si>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</si>
  <si>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</si>
  <si>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</si>
  <si>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</si>
  <si>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</si>
  <si>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</si>
  <si>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</si>
  <si>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</si>
  <si>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</si>
  <si>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</si>
  <si>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</si>
  <si>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</si>
  <si>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</si>
  <si>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</si>
  <si>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</si>
  <si>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</si>
  <si>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</si>
  <si>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</si>
  <si>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</si>
  <si>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</si>
  <si>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</si>
  <si>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</si>
  <si>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</si>
  <si>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</si>
  <si>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</si>
  <si>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</si>
  <si>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</si>
  <si>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</si>
  <si>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</si>
  <si>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</si>
  <si>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</si>
  <si>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</si>
  <si>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</si>
  <si>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</si>
  <si>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</si>
  <si>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</si>
  <si>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</si>
  <si>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</si>
  <si>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</si>
  <si>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</si>
  <si>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</si>
  <si>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</si>
  <si>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</si>
  <si>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</si>
  <si>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</si>
  <si>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</si>
  <si>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</si>
  <si>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</si>
  <si>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</si>
  <si>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</si>
  <si>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</si>
  <si>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</si>
  <si>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</si>
  <si>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</si>
  <si>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</si>
  <si>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</si>
  <si>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</si>
  <si>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</si>
  <si>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</si>
  <si>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</si>
  <si>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</si>
  <si>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</si>
  <si>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</si>
  <si>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</si>
  <si>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</si>
  <si>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</si>
  <si>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</si>
  <si>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</si>
  <si>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</si>
  <si>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</si>
  <si>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</si>
  <si>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</si>
  <si>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</si>
  <si>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</si>
  <si>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</si>
  <si>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</si>
  <si>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</si>
  <si>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</si>
  <si>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</si>
  <si>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</si>
  <si>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</si>
  <si>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</si>
  <si>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</si>
  <si>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</si>
  <si>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</si>
  <si>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</si>
  <si>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</si>
  <si>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</si>
  <si>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</si>
  <si>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</si>
  <si>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</si>
  <si>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</si>
  <si>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</si>
  <si>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</si>
  <si>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</si>
  <si>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</si>
  <si>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</si>
  <si>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</si>
  <si>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</si>
  <si>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</si>
  <si>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</si>
  <si>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</si>
  <si>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</si>
  <si>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</si>
  <si>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</si>
  <si>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</si>
  <si>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</si>
  <si>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</si>
  <si>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</si>
  <si>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</si>
  <si>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</si>
  <si>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</si>
  <si>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</si>
  <si>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</si>
  <si>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</si>
  <si>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</si>
  <si>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</si>
  <si>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</si>
  <si>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</si>
  <si>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</si>
  <si>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</si>
  <si>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</si>
  <si>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</si>
  <si>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</si>
  <si>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</si>
  <si>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</si>
  <si>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</si>
  <si>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</si>
  <si>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</si>
  <si>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</si>
  <si>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</si>
  <si>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</si>
  <si>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</si>
  <si>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</si>
  <si>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</si>
  <si>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</si>
  <si>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</si>
  <si>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</si>
  <si>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</si>
  <si>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</si>
  <si>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</si>
  <si>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</si>
  <si>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</si>
  <si>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</si>
  <si>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</si>
  <si>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</si>
  <si>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</si>
  <si>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</si>
  <si>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</si>
  <si>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</si>
  <si>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</si>
  <si>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</si>
  <si>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</si>
  <si>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</si>
  <si>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</si>
  <si>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</si>
  <si>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</si>
  <si>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</si>
  <si>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</si>
  <si>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</si>
  <si>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</si>
  <si>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</si>
  <si>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</si>
  <si>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</si>
  <si>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</si>
  <si>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</si>
  <si>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</si>
  <si>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</si>
  <si>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</si>
  <si>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</si>
  <si>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</si>
  <si>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</si>
  <si>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</si>
  <si>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</si>
  <si>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</si>
  <si>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</si>
  <si>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</si>
  <si>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</si>
  <si>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</si>
  <si>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</si>
  <si>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</si>
  <si>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</si>
  <si>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</si>
  <si>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</si>
  <si>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</si>
  <si>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</si>
  <si>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</si>
  <si>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</si>
  <si>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</si>
  <si>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</si>
  <si>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</si>
  <si>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</si>
  <si>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</si>
  <si>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</si>
  <si>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</si>
  <si>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</si>
  <si>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</si>
  <si>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</si>
  <si>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</si>
  <si>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</si>
  <si>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</si>
  <si>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</si>
  <si>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</si>
  <si>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</si>
  <si>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</si>
  <si>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</si>
  <si>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</si>
  <si>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</si>
  <si>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</si>
  <si>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</si>
  <si>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</si>
  <si>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</si>
  <si>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</si>
  <si>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</si>
  <si>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</si>
  <si>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</si>
  <si>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</si>
  <si>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</si>
  <si>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</si>
  <si>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</si>
  <si>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</si>
  <si>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</si>
  <si>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</si>
  <si>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</si>
  <si>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</si>
  <si>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</si>
  <si>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</si>
  <si>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</si>
  <si>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</si>
  <si>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</si>
  <si>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</si>
  <si>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</si>
  <si>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</si>
  <si>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</si>
  <si>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</si>
  <si>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</si>
  <si>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</si>
  <si>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</si>
  <si>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</si>
  <si>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</si>
  <si>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</si>
  <si>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</si>
  <si>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</si>
  <si>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</si>
  <si>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</si>
  <si>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</si>
  <si>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</si>
  <si>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</si>
  <si>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</si>
  <si>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</si>
  <si>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</si>
  <si>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</si>
  <si>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</si>
  <si>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</si>
  <si>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</si>
  <si>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</si>
  <si>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</si>
  <si>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</si>
  <si>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</si>
  <si>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</si>
  <si>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</si>
  <si>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</si>
  <si>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</si>
  <si>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</si>
  <si>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</si>
  <si>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</si>
  <si>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</si>
  <si>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</si>
  <si>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</si>
  <si>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</si>
  <si>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</si>
  <si>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</si>
  <si>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</si>
  <si>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</si>
  <si>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</si>
  <si>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</si>
  <si>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</si>
  <si>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</si>
  <si>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</si>
  <si>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</si>
  <si>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</si>
  <si>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</si>
  <si>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</si>
  <si>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</si>
  <si>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</si>
  <si>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</si>
  <si>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</si>
  <si>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</si>
  <si>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</si>
  <si>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</si>
  <si>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</si>
  <si>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</si>
  <si>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</si>
  <si>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</si>
  <si>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</si>
  <si>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</si>
  <si>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</si>
  <si>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</si>
  <si>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</si>
  <si>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</si>
  <si>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</si>
  <si>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</si>
  <si>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</si>
  <si>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</si>
  <si>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</si>
  <si>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</si>
  <si>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</si>
  <si>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</si>
  <si>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</si>
  <si>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</si>
  <si>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</si>
  <si>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</si>
  <si>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</si>
  <si>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</si>
  <si>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</si>
  <si>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</si>
  <si>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</si>
  <si>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</si>
  <si>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</si>
  <si>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</si>
  <si>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</si>
  <si>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</si>
  <si>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</si>
  <si>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</si>
  <si>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</si>
  <si>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</si>
  <si>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</si>
  <si>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</si>
  <si>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</si>
  <si>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</si>
  <si>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</si>
  <si>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</si>
  <si>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</si>
  <si>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</si>
  <si>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</si>
  <si>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</si>
  <si>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</si>
  <si>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</si>
  <si>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</si>
  <si>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</si>
  <si>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</si>
  <si>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</si>
  <si>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</si>
  <si>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</si>
  <si>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</si>
  <si>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</si>
  <si>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</si>
  <si>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</si>
  <si>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</si>
  <si>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</si>
  <si>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</si>
  <si>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</si>
  <si>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</si>
  <si>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</si>
  <si>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</si>
  <si>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</si>
  <si>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</si>
  <si>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</si>
  <si>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</si>
  <si>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</si>
  <si>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</si>
  <si>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</si>
  <si>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</si>
  <si>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</si>
  <si>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</si>
  <si>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</si>
  <si>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</si>
  <si>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</si>
  <si>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</si>
  <si>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</si>
  <si>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</si>
  <si>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</si>
  <si>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</si>
  <si>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</si>
  <si>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</si>
  <si>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</si>
  <si>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</si>
  <si>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</si>
  <si>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</si>
  <si>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</si>
  <si>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</si>
  <si>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</si>
  <si>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</si>
  <si>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</si>
  <si>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</si>
  <si>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</si>
  <si>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</si>
  <si>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</si>
  <si>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</si>
  <si>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</si>
  <si>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</si>
  <si>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</si>
  <si>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</si>
  <si>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</si>
  <si>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</si>
  <si>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</si>
  <si>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</si>
  <si>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</si>
  <si>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</si>
  <si>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</si>
  <si>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</si>
  <si>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</si>
  <si>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</si>
  <si>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</si>
  <si>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</si>
  <si>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</si>
  <si>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</si>
  <si>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</si>
  <si>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</si>
  <si>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</si>
  <si>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</si>
  <si>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</si>
  <si>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</si>
  <si>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</si>
  <si>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</si>
  <si>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</si>
  <si>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</si>
  <si>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</si>
  <si>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</si>
  <si>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</si>
  <si>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</si>
  <si>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</si>
  <si>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</si>
  <si>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</si>
  <si>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</si>
  <si>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</si>
  <si>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</si>
  <si>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</si>
  <si>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</si>
  <si>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</si>
  <si>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</si>
  <si>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</si>
  <si>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</si>
  <si>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</si>
  <si>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</si>
  <si>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</si>
  <si>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</si>
  <si>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</si>
  <si>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</si>
  <si>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</si>
  <si>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</si>
  <si>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</si>
  <si>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</si>
  <si>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</si>
  <si>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</si>
  <si>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</si>
  <si>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</si>
  <si>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</si>
  <si>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</si>
  <si>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</si>
  <si>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</si>
  <si>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</si>
  <si>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</si>
  <si>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</si>
  <si>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</si>
  <si>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</si>
  <si>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</si>
  <si>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</si>
  <si>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</si>
  <si>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</si>
  <si>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</si>
  <si>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</si>
  <si>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</si>
  <si>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</si>
  <si>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</si>
  <si>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</si>
  <si>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</si>
  <si>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</si>
  <si>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</si>
  <si>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</si>
  <si>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</si>
  <si>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</si>
  <si>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</si>
  <si>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</si>
  <si>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</si>
  <si>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</si>
  <si>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</si>
  <si>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</si>
  <si>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</si>
  <si>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</si>
  <si>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</si>
  <si>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</si>
  <si>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</si>
  <si>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</si>
  <si>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</si>
  <si>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</si>
  <si>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</si>
  <si>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</si>
  <si>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</si>
  <si>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</si>
  <si>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</si>
  <si>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</si>
  <si>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</si>
  <si>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</si>
  <si>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</si>
  <si>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</si>
  <si>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</si>
  <si>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</si>
  <si>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</si>
  <si>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</si>
  <si>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</si>
  <si>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</si>
  <si>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</si>
  <si>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</si>
  <si>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</si>
  <si>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</si>
  <si>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</si>
  <si>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</si>
  <si>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</si>
  <si>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</si>
  <si>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</si>
  <si>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</si>
  <si>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</si>
  <si>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</si>
  <si>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</si>
  <si>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</si>
  <si>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</si>
  <si>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</si>
  <si>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</si>
  <si>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</si>
  <si>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</si>
  <si>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</si>
  <si>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</si>
  <si>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</si>
  <si>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</si>
  <si>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</si>
  <si>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</si>
  <si>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</si>
  <si>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</si>
  <si>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</si>
  <si>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</si>
  <si>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</si>
  <si>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</si>
  <si>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</si>
  <si>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</si>
  <si>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</si>
  <si>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</si>
  <si>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</si>
  <si>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</si>
  <si>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</si>
  <si>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</si>
  <si>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</si>
  <si>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</si>
  <si>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</si>
  <si>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</si>
  <si>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</si>
  <si>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</si>
  <si>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</si>
  <si>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</si>
  <si>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</si>
  <si>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</si>
  <si>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</si>
  <si>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</si>
  <si>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</si>
  <si>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</si>
  <si>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</si>
  <si>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</si>
  <si>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</si>
  <si>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</si>
  <si>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</si>
  <si>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</si>
  <si>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</si>
  <si>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</si>
  <si>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</si>
  <si>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</si>
  <si>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</si>
  <si>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</si>
  <si>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</si>
  <si>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</si>
  <si>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</si>
  <si>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</si>
  <si>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</si>
  <si>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</si>
  <si>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</si>
  <si>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</si>
  <si>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</si>
  <si>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</si>
  <si>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</si>
  <si>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</si>
  <si>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</si>
  <si>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</si>
  <si>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</si>
  <si>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</si>
  <si>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</si>
  <si>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</si>
  <si>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</si>
  <si>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</si>
  <si>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</si>
  <si>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</si>
  <si>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</si>
  <si>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</si>
  <si>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</si>
  <si>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</si>
  <si>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</si>
  <si>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</si>
  <si>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</si>
  <si>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</si>
  <si>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</si>
  <si>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</si>
  <si>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</si>
  <si>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</si>
  <si>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</si>
  <si>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</si>
  <si>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</si>
  <si>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</si>
  <si>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</si>
  <si>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</si>
  <si>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</si>
  <si>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</si>
  <si>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</si>
  <si>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</si>
  <si>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</si>
  <si>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</si>
  <si>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</si>
  <si>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</si>
  <si>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</si>
  <si>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</si>
  <si>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</si>
  <si>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</si>
  <si>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</si>
  <si>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</si>
  <si>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</si>
  <si>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</si>
  <si>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</si>
  <si>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</si>
  <si>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</si>
  <si>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</si>
  <si>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</si>
  <si>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</si>
  <si>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</si>
  <si>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</si>
  <si>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</si>
  <si>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</si>
  <si>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</si>
  <si>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</si>
  <si>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</si>
  <si>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</si>
  <si>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</si>
  <si>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</si>
  <si>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</si>
  <si>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</si>
  <si>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</si>
  <si>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</si>
  <si>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</si>
  <si>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</si>
  <si>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</si>
  <si>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</si>
  <si>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</si>
  <si>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</si>
  <si>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</si>
  <si>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</si>
  <si>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</si>
  <si>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</si>
  <si>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</si>
  <si>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</si>
  <si>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</si>
  <si>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</si>
  <si>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</si>
  <si>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</si>
  <si>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</si>
  <si>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</si>
  <si>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</si>
  <si>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</si>
  <si>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</si>
  <si>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</si>
  <si>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</si>
  <si>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</si>
  <si>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</si>
  <si>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</si>
  <si>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</si>
  <si>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</si>
  <si>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</si>
  <si>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</si>
  <si>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</si>
  <si>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</si>
  <si>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</si>
  <si>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</si>
  <si>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</si>
  <si>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</si>
  <si>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</si>
  <si>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</si>
  <si>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</si>
  <si>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</si>
  <si>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</si>
  <si>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</si>
  <si>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</si>
  <si>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</si>
  <si>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</si>
  <si>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</si>
  <si>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</si>
  <si>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</si>
  <si>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</si>
  <si>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</si>
  <si>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</si>
  <si>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</si>
  <si>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</si>
  <si>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</si>
  <si>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</si>
  <si>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</si>
  <si>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</si>
  <si>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</si>
  <si>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</si>
  <si>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</si>
  <si>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</si>
  <si>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</si>
  <si>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</si>
  <si>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</si>
  <si>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</si>
  <si>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</si>
  <si>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</si>
  <si>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</si>
  <si>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</si>
  <si>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</si>
  <si>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</si>
  <si>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</si>
  <si>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</si>
  <si>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</si>
  <si>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</si>
  <si>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</si>
  <si>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</si>
  <si>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</si>
  <si>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</si>
  <si>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</si>
  <si>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</si>
  <si>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</si>
  <si>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</si>
  <si>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</si>
  <si>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</si>
  <si>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</si>
  <si>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</si>
  <si>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</si>
  <si>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</si>
  <si>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</si>
  <si>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</si>
  <si>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</si>
  <si>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</si>
  <si>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</si>
  <si>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</si>
  <si>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</si>
  <si>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</si>
  <si>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</si>
  <si>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</si>
  <si>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</si>
  <si>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</si>
  <si>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</si>
  <si>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</si>
  <si>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</si>
  <si>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</si>
  <si>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</si>
  <si>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</si>
  <si>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</si>
  <si>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</si>
  <si>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</si>
  <si>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</si>
  <si>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</si>
  <si>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</si>
  <si>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</si>
  <si>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</si>
  <si>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</si>
  <si>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</si>
  <si>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</si>
  <si>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</si>
  <si>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</si>
  <si>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</si>
  <si>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</si>
  <si>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</si>
  <si>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</si>
  <si>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</si>
  <si>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</si>
  <si>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</si>
  <si>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</si>
  <si>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</si>
  <si>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</si>
  <si>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</si>
  <si>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</si>
  <si>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</si>
  <si>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</si>
  <si>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</si>
  <si>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</si>
  <si>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</si>
  <si>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</si>
  <si>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</si>
  <si>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</si>
  <si>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</si>
  <si>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</si>
  <si>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</si>
  <si>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</si>
  <si>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</si>
  <si>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</si>
  <si>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</si>
  <si>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</si>
  <si>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</si>
  <si>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</si>
  <si>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</si>
  <si>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</si>
  <si>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</si>
  <si>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</si>
  <si>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</si>
  <si>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</si>
  <si>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</si>
  <si>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</si>
  <si>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</si>
  <si>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</si>
  <si>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</si>
  <si>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</si>
  <si>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</si>
  <si>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</si>
  <si>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</si>
  <si>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</si>
  <si>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</si>
  <si>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</si>
  <si>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</si>
  <si>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</si>
  <si>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</si>
  <si>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</si>
  <si>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</si>
  <si>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</si>
  <si>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</si>
  <si>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</si>
  <si>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</si>
  <si>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</si>
  <si>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</si>
  <si>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</si>
  <si>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</si>
  <si>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</si>
  <si>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</si>
  <si>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</si>
  <si>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</si>
  <si>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</si>
  <si>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</si>
  <si>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</si>
  <si>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</si>
  <si>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</si>
  <si>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</si>
  <si>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</si>
  <si>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</si>
  <si>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</si>
  <si>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</si>
  <si>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</si>
  <si>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</si>
  <si>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</si>
  <si>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</si>
  <si>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</si>
  <si>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</si>
  <si>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</si>
  <si>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</si>
  <si>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</si>
  <si>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</si>
  <si>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</si>
  <si>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</si>
  <si>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</si>
  <si>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</si>
  <si>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</si>
  <si>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</si>
  <si>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</si>
  <si>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</si>
  <si>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</si>
  <si>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</si>
  <si>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</si>
  <si>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</si>
  <si>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</si>
  <si>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</si>
  <si>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</si>
  <si>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</si>
  <si>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</si>
  <si>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</si>
  <si>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</si>
  <si>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</si>
  <si>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</si>
  <si>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</si>
  <si>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</si>
  <si>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</si>
  <si>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</si>
  <si>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</si>
  <si>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</si>
  <si>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</si>
  <si>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</si>
  <si>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</si>
  <si>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</si>
  <si>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</si>
  <si>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</si>
  <si>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</si>
  <si>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</si>
  <si>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</si>
  <si>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</si>
  <si>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</si>
  <si>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</si>
  <si>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</si>
  <si>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</si>
  <si>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</si>
  <si>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</si>
  <si>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</si>
  <si>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</si>
  <si>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</si>
  <si>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</si>
  <si>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</si>
  <si>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</si>
  <si>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</si>
  <si>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</si>
  <si>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</si>
  <si>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</si>
  <si>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</si>
  <si>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</si>
  <si>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</si>
  <si>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</si>
  <si>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</si>
  <si>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</si>
  <si>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</si>
  <si>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</si>
  <si>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</si>
  <si>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</si>
  <si>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</si>
  <si>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</si>
  <si>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</si>
  <si>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</si>
  <si>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</si>
  <si>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</si>
  <si>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</si>
  <si>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</si>
  <si>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</si>
  <si>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</si>
  <si>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</si>
  <si>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</si>
  <si>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</si>
  <si>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</si>
  <si>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</si>
  <si>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</si>
  <si>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</si>
  <si>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</si>
  <si>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</si>
  <si>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</si>
  <si>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</si>
  <si>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</si>
  <si>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</si>
  <si>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</si>
  <si>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</si>
  <si>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</si>
  <si>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</si>
  <si>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</si>
  <si>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</si>
  <si>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</si>
  <si>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</si>
  <si>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</si>
  <si>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</si>
  <si>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</si>
  <si>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</si>
  <si>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</si>
  <si>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</si>
  <si>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</si>
  <si>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</si>
  <si>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</si>
  <si>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</si>
  <si>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</si>
  <si>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</si>
  <si>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</si>
  <si>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</si>
  <si>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</si>
  <si>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</si>
  <si>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</si>
  <si>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</si>
  <si>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</si>
  <si>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</si>
  <si>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</si>
  <si>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</si>
  <si>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</si>
  <si>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</si>
  <si>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</si>
  <si>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</si>
  <si>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</si>
  <si>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</si>
  <si>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</si>
  <si>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</si>
  <si>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</si>
  <si>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</si>
  <si>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</si>
  <si>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</si>
  <si>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</si>
  <si>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</si>
  <si>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</si>
  <si>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</si>
  <si>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</si>
  <si>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</si>
  <si>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</si>
  <si>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</si>
  <si>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</si>
  <si>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</si>
  <si>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</si>
  <si>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</si>
  <si>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</si>
  <si>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</si>
  <si>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</si>
  <si>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</si>
  <si>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</si>
  <si>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</si>
  <si>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</si>
  <si>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</si>
  <si>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</si>
  <si>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</si>
  <si>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</si>
  <si>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</si>
  <si>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</si>
  <si>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</si>
  <si>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</si>
  <si>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</si>
  <si>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</si>
  <si>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</si>
  <si>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</si>
  <si>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</si>
  <si>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</si>
  <si>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</si>
  <si>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</si>
  <si>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</si>
  <si>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</si>
  <si>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</si>
  <si>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</si>
  <si>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</si>
  <si>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</si>
  <si>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</si>
  <si>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</si>
  <si>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</si>
  <si>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</si>
  <si>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</si>
  <si>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</si>
  <si>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</si>
  <si>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</si>
  <si>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</si>
  <si>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</si>
  <si>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</si>
  <si>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</si>
  <si>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</si>
  <si>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</si>
  <si>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</si>
  <si>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</si>
  <si>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</si>
  <si>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</si>
  <si>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</si>
  <si>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</si>
  <si>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</si>
  <si>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</si>
  <si>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</si>
  <si>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</si>
  <si>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</si>
  <si>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</si>
  <si>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</si>
  <si>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</si>
  <si>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</si>
  <si>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</si>
  <si>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</si>
  <si>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</si>
  <si>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</si>
  <si>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</si>
  <si>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</si>
  <si>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</si>
  <si>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</si>
  <si>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</si>
  <si>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</si>
  <si>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</si>
  <si>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</si>
  <si>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</si>
  <si>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</si>
  <si>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</si>
  <si>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</si>
  <si>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</si>
  <si>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</si>
  <si>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</si>
  <si>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</si>
  <si>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</si>
  <si>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</si>
  <si>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</si>
  <si>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</si>
  <si>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</si>
  <si>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</si>
  <si>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</si>
  <si>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</si>
  <si>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</si>
  <si>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</si>
  <si>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</si>
  <si>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</si>
  <si>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</si>
  <si>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</si>
  <si>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</si>
  <si>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</si>
  <si>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</si>
  <si>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</si>
  <si>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</si>
  <si>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</si>
  <si>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</si>
  <si>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</si>
  <si>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</si>
  <si>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</si>
  <si>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</si>
  <si>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</si>
  <si>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</si>
  <si>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</si>
  <si>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</si>
  <si>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</si>
  <si>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</si>
  <si>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</si>
  <si>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</si>
  <si>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</si>
  <si>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</si>
  <si>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</si>
  <si>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</si>
  <si>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</si>
  <si>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</si>
  <si>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</si>
  <si>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</si>
  <si>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</si>
  <si>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</si>
  <si>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</si>
  <si>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</si>
  <si>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</si>
  <si>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</si>
  <si>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</si>
  <si>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</si>
  <si>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</si>
  <si>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</si>
  <si>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</si>
  <si>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</si>
  <si>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</si>
  <si>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</si>
  <si>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</si>
  <si>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</si>
  <si>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</si>
  <si>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</si>
  <si>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</si>
  <si>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</si>
  <si>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</si>
  <si>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</si>
  <si>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</si>
  <si>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</si>
  <si>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</si>
  <si>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</si>
  <si>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</si>
  <si>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</si>
  <si>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</si>
  <si>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</si>
  <si>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</si>
  <si>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</si>
  <si>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</si>
  <si>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</si>
  <si>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</si>
  <si>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</si>
  <si>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</si>
  <si>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</si>
  <si>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</si>
  <si>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</si>
  <si>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</si>
  <si>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</si>
  <si>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</si>
  <si>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</si>
  <si>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</si>
  <si>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</si>
  <si>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</si>
  <si>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</si>
  <si>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</si>
  <si>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</si>
  <si>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</si>
  <si>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</si>
  <si>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</si>
  <si>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</si>
  <si>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</si>
  <si>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</si>
  <si>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</si>
  <si>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</si>
  <si>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</si>
  <si>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</si>
  <si>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</si>
  <si>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</si>
  <si>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</si>
  <si>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</si>
  <si>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</si>
  <si>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</si>
  <si>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</si>
  <si>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</si>
  <si>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</si>
  <si>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</si>
  <si>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</si>
  <si>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</si>
  <si>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</si>
  <si>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</si>
  <si>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</si>
  <si>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</si>
  <si>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</si>
  <si>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</si>
  <si>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</si>
  <si>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</si>
  <si>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</si>
  <si>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</si>
  <si>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</si>
  <si>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</si>
  <si>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</si>
  <si>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</si>
  <si>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</si>
  <si>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</si>
  <si>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</si>
  <si>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</si>
  <si>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</si>
  <si>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</si>
  <si>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</si>
  <si>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</si>
  <si>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</si>
  <si>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</si>
  <si>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</si>
  <si>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</si>
  <si>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</si>
  <si>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</si>
  <si>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</si>
  <si>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</si>
  <si>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</si>
  <si>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</si>
  <si>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</si>
  <si>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</si>
  <si>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</si>
  <si>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</si>
  <si>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</si>
  <si>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</si>
  <si>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</si>
  <si>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</si>
  <si>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</si>
  <si>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</si>
  <si>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</si>
  <si>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</si>
  <si>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</si>
  <si>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</si>
  <si>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</si>
  <si>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</si>
  <si>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</si>
  <si>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</si>
  <si>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</si>
  <si>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</si>
  <si>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</si>
  <si>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</si>
  <si>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</si>
  <si>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</si>
  <si>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</si>
  <si>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</si>
  <si>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</si>
  <si>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</si>
  <si>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</si>
  <si>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</si>
  <si>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</si>
  <si>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</si>
  <si>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</si>
  <si>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</si>
  <si>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</si>
  <si>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</si>
  <si>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</si>
  <si>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</si>
  <si>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</si>
  <si>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</si>
  <si>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</si>
  <si>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</si>
  <si>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</si>
  <si>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</si>
  <si>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</si>
  <si>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</si>
  <si>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</si>
  <si>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</si>
  <si>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</si>
  <si>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</si>
  <si>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</si>
  <si>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</si>
  <si>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</si>
  <si>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</si>
  <si>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</si>
  <si>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</si>
  <si>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</si>
  <si>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</si>
  <si>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</si>
  <si>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</si>
  <si>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</si>
  <si>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</si>
  <si>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</si>
  <si>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</si>
  <si>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</si>
  <si>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</si>
  <si>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</si>
  <si>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</si>
  <si>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</si>
  <si>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</si>
  <si>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</si>
  <si>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</si>
  <si>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</si>
  <si>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</si>
  <si>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</si>
  <si>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</si>
  <si>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</si>
  <si>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</si>
  <si>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</si>
  <si>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</si>
  <si>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</si>
  <si>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</si>
  <si>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</si>
  <si>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</si>
  <si>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</si>
  <si>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</si>
  <si>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</si>
  <si>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</si>
  <si>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</si>
  <si>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</si>
  <si>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</si>
  <si>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</si>
  <si>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</si>
  <si>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</si>
  <si>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</si>
  <si>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</si>
  <si>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</si>
  <si>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</si>
  <si>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</si>
  <si>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</si>
  <si>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</si>
  <si>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</si>
  <si>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</si>
  <si>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</si>
  <si>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</si>
  <si>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</si>
  <si>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</si>
  <si>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</si>
  <si>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</si>
  <si>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</si>
  <si>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</si>
  <si>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</si>
  <si>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</si>
  <si>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</si>
  <si>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</si>
  <si>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</si>
  <si>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</si>
  <si>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</si>
  <si>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</si>
  <si>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</si>
  <si>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</si>
  <si>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</si>
  <si>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</si>
  <si>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</si>
  <si>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</si>
  <si>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</si>
  <si>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</si>
  <si>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</si>
  <si>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</si>
  <si>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</si>
  <si>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</si>
  <si>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</si>
  <si>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</si>
  <si>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</si>
  <si>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</si>
  <si>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</si>
  <si>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</si>
  <si>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</si>
  <si>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</si>
  <si>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</si>
  <si>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</si>
  <si>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</si>
  <si>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</si>
  <si>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</si>
  <si>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</si>
  <si>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</si>
  <si>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</si>
  <si>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</si>
  <si>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</si>
  <si>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</si>
  <si>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</si>
  <si>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</si>
  <si>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</si>
  <si>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</si>
  <si>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</si>
  <si>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</si>
  <si>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</si>
  <si>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</si>
  <si>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</si>
  <si>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</si>
  <si>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</si>
  <si>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</si>
  <si>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</si>
  <si>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</si>
  <si>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</si>
  <si>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</si>
  <si>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</si>
  <si>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</si>
  <si>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</si>
  <si>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</si>
  <si>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</si>
  <si>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</si>
  <si>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</si>
  <si>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</si>
  <si>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</si>
  <si>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</si>
  <si>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</si>
  <si>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</si>
  <si>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</si>
  <si>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</si>
  <si>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</si>
  <si>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</si>
  <si>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</si>
  <si>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</si>
  <si>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</si>
  <si>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</si>
  <si>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</si>
  <si>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</si>
  <si>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</si>
  <si>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</si>
  <si>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</si>
  <si>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</si>
  <si>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</si>
  <si>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</si>
  <si>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</si>
  <si>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</si>
  <si>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</si>
  <si>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</si>
  <si>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</si>
  <si>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</si>
  <si>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</si>
  <si>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</si>
  <si>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</si>
  <si>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</si>
  <si>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</si>
  <si>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</si>
  <si>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</si>
  <si>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</si>
  <si>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</si>
  <si>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</si>
  <si>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</si>
  <si>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</si>
  <si>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</si>
  <si>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</si>
  <si>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</si>
  <si>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</si>
  <si>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</si>
  <si>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</si>
  <si>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</si>
  <si>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</si>
  <si>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</si>
  <si>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</si>
  <si>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</si>
  <si>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</si>
  <si>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</si>
  <si>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</si>
  <si>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</si>
  <si>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</si>
  <si>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</si>
  <si>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</si>
  <si>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</si>
  <si>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</si>
  <si>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</si>
  <si>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</si>
  <si>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</si>
  <si>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</si>
  <si>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</si>
  <si>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</si>
  <si>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</si>
  <si>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</si>
  <si>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</si>
  <si>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</si>
  <si>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</si>
  <si>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</si>
  <si>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</si>
  <si>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</si>
  <si>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</si>
  <si>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</si>
  <si>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</si>
  <si>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</si>
  <si>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</si>
  <si>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</si>
  <si>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</si>
  <si>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</si>
  <si>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</si>
  <si>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</si>
  <si>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</si>
  <si>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</si>
  <si>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</si>
  <si>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</si>
  <si>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</si>
  <si>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</si>
  <si>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</si>
  <si>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</si>
  <si>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</si>
  <si>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</si>
  <si>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</si>
  <si>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</si>
  <si>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</si>
  <si>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</si>
  <si>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</si>
  <si>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</si>
  <si>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</si>
  <si>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</si>
  <si>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</si>
  <si>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</si>
  <si>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</si>
  <si>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</si>
  <si>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</si>
  <si>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</si>
  <si>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</si>
  <si>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</si>
  <si>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</si>
  <si>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</si>
  <si>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</si>
  <si>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</si>
  <si>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</si>
  <si>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</si>
  <si>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</si>
  <si>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</si>
  <si>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</si>
  <si>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</si>
  <si>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</si>
  <si>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</si>
  <si>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</si>
  <si>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</si>
  <si>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</si>
  <si>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</si>
  <si>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</si>
  <si>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</si>
  <si>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</si>
  <si>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</si>
  <si>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</si>
  <si>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</si>
  <si>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</si>
  <si>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</si>
  <si>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</si>
  <si>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</si>
  <si>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</si>
  <si>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</si>
  <si>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</si>
  <si>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</si>
  <si>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</si>
  <si>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</si>
  <si>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</si>
  <si>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</si>
  <si>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</si>
  <si>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</si>
  <si>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</si>
  <si>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</si>
  <si>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</si>
  <si>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</si>
  <si>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</si>
  <si>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</si>
  <si>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</si>
  <si>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</si>
  <si>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</si>
  <si>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</si>
  <si>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</si>
  <si>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</si>
  <si>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</si>
  <si>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</si>
  <si>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</si>
  <si>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</si>
  <si>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</si>
  <si>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</si>
  <si>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</si>
  <si>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</si>
  <si>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</si>
  <si>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</si>
  <si>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</si>
  <si>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</si>
  <si>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</si>
  <si>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</si>
  <si>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</si>
  <si>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</si>
  <si>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</si>
  <si>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</si>
  <si>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</si>
  <si>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</si>
  <si>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</si>
  <si>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</si>
  <si>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</si>
  <si>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</si>
  <si>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</si>
  <si>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</si>
  <si>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</si>
  <si>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</si>
  <si>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</si>
  <si>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</si>
  <si>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</si>
  <si>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</si>
  <si>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</si>
  <si>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</si>
  <si>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</si>
  <si>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</si>
  <si>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</si>
  <si>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</si>
  <si>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</si>
  <si>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</si>
  <si>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</si>
  <si>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</si>
  <si>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</si>
  <si>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</si>
  <si>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</si>
  <si>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</si>
  <si>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</si>
  <si>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</si>
  <si>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</si>
  <si>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</si>
  <si>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</si>
  <si>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</si>
  <si>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</si>
  <si>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</si>
  <si>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</si>
  <si>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</si>
  <si>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</si>
  <si>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</si>
  <si>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</si>
  <si>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</si>
  <si>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</si>
  <si>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</si>
  <si>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</si>
  <si>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</si>
  <si>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</si>
  <si>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</si>
  <si>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</si>
  <si>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</si>
  <si>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</si>
  <si>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</si>
  <si>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</si>
  <si>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</si>
  <si>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</si>
  <si>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</si>
  <si>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</si>
  <si>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</si>
  <si>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</si>
  <si>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</si>
  <si>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</si>
  <si>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</si>
  <si>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</si>
  <si>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</si>
  <si>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</si>
  <si>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</si>
  <si>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</si>
  <si>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</si>
  <si>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</si>
  <si>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</si>
  <si>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</si>
  <si>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</si>
  <si>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</si>
  <si>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</si>
  <si>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</si>
  <si>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</si>
  <si>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</si>
  <si>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</si>
  <si>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</si>
  <si>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</si>
  <si>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</si>
  <si>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</si>
  <si>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</si>
  <si>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</si>
  <si>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</si>
  <si>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</si>
  <si>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</si>
  <si>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</si>
  <si>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</si>
  <si>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</si>
  <si>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</si>
  <si>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</si>
  <si>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</si>
  <si>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</si>
  <si>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</si>
  <si>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</si>
  <si>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</si>
  <si>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</si>
  <si>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</si>
  <si>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</si>
  <si>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</si>
  <si>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</si>
  <si>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</si>
  <si>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</si>
  <si>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</si>
  <si>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</si>
  <si>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</si>
  <si>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</si>
  <si>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</si>
  <si>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</si>
  <si>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</si>
  <si>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</si>
  <si>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</si>
  <si>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</si>
  <si>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</si>
  <si>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</si>
  <si>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</si>
  <si>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</si>
  <si>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</si>
  <si>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</si>
  <si>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</si>
  <si>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</si>
  <si>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</si>
  <si>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</si>
  <si>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</si>
  <si>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</si>
  <si>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</si>
  <si>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</si>
  <si>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</si>
  <si>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</si>
  <si>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</si>
  <si>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</si>
  <si>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</si>
  <si>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</si>
  <si>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</si>
  <si>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</si>
  <si>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</si>
  <si>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</si>
  <si>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</si>
  <si>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</si>
  <si>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</si>
  <si>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</si>
  <si>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</si>
  <si>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</si>
  <si>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</si>
  <si>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</si>
  <si>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</si>
  <si>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</si>
  <si>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</si>
  <si>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</si>
  <si>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</si>
  <si>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</si>
  <si>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</si>
  <si>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</si>
  <si>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</si>
  <si>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</si>
  <si>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</si>
  <si>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</si>
  <si>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</si>
  <si>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</si>
  <si>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</si>
  <si>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</si>
  <si>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</si>
  <si>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</si>
  <si>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</si>
  <si>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</si>
  <si>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</si>
  <si>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</si>
  <si>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</si>
  <si>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</si>
  <si>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</si>
  <si>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</si>
  <si>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</si>
  <si>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</si>
  <si>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</si>
  <si>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</si>
  <si>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</si>
  <si>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</si>
  <si>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</si>
  <si>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</si>
  <si>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</si>
  <si>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</si>
  <si>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</si>
  <si>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</si>
  <si>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</si>
  <si>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</si>
  <si>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</si>
  <si>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</si>
  <si>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</si>
  <si>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</si>
  <si>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</si>
  <si>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</si>
  <si>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</si>
  <si>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</si>
  <si>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</si>
  <si>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</si>
  <si>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</si>
  <si>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</si>
  <si>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</si>
  <si>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</si>
  <si>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</si>
  <si>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</si>
  <si>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</si>
  <si>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</si>
  <si>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</si>
  <si>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</si>
  <si>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</si>
  <si>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</si>
  <si>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</si>
  <si>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</si>
  <si>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</si>
  <si>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</si>
  <si>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</si>
  <si>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</si>
  <si>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</si>
  <si>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</si>
  <si>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</si>
  <si>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</si>
  <si>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</si>
  <si>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</si>
  <si>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</si>
  <si>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</si>
  <si>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</si>
  <si>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</si>
  <si>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</si>
  <si>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</si>
  <si>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</si>
  <si>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</si>
  <si>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</si>
  <si>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</si>
  <si>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</si>
  <si>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</si>
  <si>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</si>
  <si>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</si>
  <si>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</si>
  <si>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</si>
  <si>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</si>
  <si>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</si>
  <si>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</si>
  <si>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</si>
  <si>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</si>
  <si>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</si>
  <si>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</si>
  <si>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</si>
  <si>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</si>
  <si>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</si>
  <si>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</si>
  <si>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</si>
  <si>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</si>
  <si>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</si>
  <si>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</si>
  <si>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</si>
  <si>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</si>
  <si>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</si>
  <si>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</si>
  <si>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</si>
  <si>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</si>
  <si>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</si>
  <si>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</si>
  <si>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</si>
  <si>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</si>
  <si>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</si>
  <si>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</si>
  <si>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</si>
  <si>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</si>
  <si>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</si>
  <si>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</si>
  <si>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</si>
  <si>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</si>
  <si>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</si>
  <si>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</si>
  <si>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</si>
  <si>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</si>
  <si>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</si>
  <si>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</si>
  <si>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</si>
  <si>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</si>
  <si>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</si>
  <si>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</si>
  <si>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</si>
  <si>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</si>
  <si>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</si>
  <si>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</si>
  <si>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</si>
  <si>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</si>
  <si>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</si>
  <si>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</si>
  <si>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</si>
  <si>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</si>
  <si>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</si>
  <si>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</si>
  <si>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</si>
  <si>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</si>
  <si>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</si>
  <si>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</si>
  <si>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</si>
  <si>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</si>
  <si>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</si>
  <si>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</si>
  <si>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</si>
  <si>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</si>
  <si>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</si>
  <si>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</si>
  <si>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</si>
  <si>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</si>
  <si>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</si>
  <si>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</si>
  <si>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</si>
  <si>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</si>
  <si>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</si>
  <si>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</si>
  <si>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</si>
  <si>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</si>
  <si>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</si>
  <si>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</si>
  <si>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</si>
  <si>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</si>
  <si>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</si>
  <si>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</si>
  <si>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</si>
  <si>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</si>
  <si>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</si>
  <si>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</si>
  <si>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</si>
  <si>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</si>
  <si>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</si>
  <si>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</si>
  <si>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</si>
  <si>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</si>
  <si>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</si>
  <si>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</si>
  <si>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</si>
  <si>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</si>
  <si>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</si>
  <si>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</si>
  <si>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</si>
  <si>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</si>
  <si>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</si>
  <si>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</si>
  <si>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</si>
  <si>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</si>
  <si>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</si>
  <si>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</si>
  <si>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</si>
  <si>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</si>
  <si>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</si>
  <si>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</si>
  <si>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</si>
  <si>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</si>
  <si>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</si>
  <si>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</si>
  <si>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</si>
  <si>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</si>
  <si>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</si>
  <si>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</si>
  <si>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</si>
  <si>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</si>
  <si>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</si>
  <si>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</si>
  <si>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</si>
  <si>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</si>
  <si>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</si>
  <si>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</si>
  <si>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</si>
  <si>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</si>
  <si>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</si>
  <si>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</si>
  <si>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</si>
  <si>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</si>
  <si>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</si>
  <si>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</si>
  <si>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</si>
  <si>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</si>
  <si>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</si>
  <si>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</si>
  <si>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</si>
  <si>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</si>
  <si>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</si>
  <si>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</si>
  <si>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</si>
  <si>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</si>
  <si>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</si>
  <si>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</si>
  <si>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</si>
  <si>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</si>
  <si>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</si>
  <si>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</si>
  <si>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</si>
  <si>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</si>
  <si>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</si>
  <si>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</si>
  <si>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</si>
  <si>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</si>
  <si>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</si>
  <si>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</si>
  <si>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</si>
  <si>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</si>
  <si>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</si>
  <si>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</si>
  <si>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</si>
  <si>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</si>
  <si>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</si>
  <si>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</si>
  <si>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</si>
  <si>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</si>
  <si>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</si>
  <si>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</si>
  <si>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</si>
  <si>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</si>
  <si>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</si>
  <si>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</si>
  <si>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</si>
  <si>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</si>
  <si>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</si>
  <si>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</si>
  <si>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</si>
  <si>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</si>
  <si>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</si>
  <si>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</si>
  <si>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</si>
  <si>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</si>
  <si>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</si>
  <si>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</si>
  <si>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</si>
  <si>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</si>
  <si>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</si>
  <si>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</si>
  <si>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</si>
  <si>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</si>
  <si>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</si>
  <si>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</si>
  <si>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</si>
  <si>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</si>
  <si>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</si>
  <si>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</si>
  <si>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</si>
  <si>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</si>
  <si>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</si>
  <si>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</si>
  <si>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</si>
  <si>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</si>
  <si>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</si>
  <si>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</si>
  <si>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</si>
  <si>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</si>
  <si>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</si>
  <si>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</si>
  <si>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</si>
  <si>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</si>
  <si>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</si>
  <si>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</si>
  <si>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</si>
  <si>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</si>
  <si>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</si>
  <si>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</si>
  <si>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</si>
  <si>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</si>
  <si>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</si>
  <si>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</si>
  <si>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</si>
  <si>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</si>
  <si>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</si>
  <si>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</si>
  <si>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</si>
  <si>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</si>
  <si>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</si>
  <si>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</si>
  <si>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</si>
  <si>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</si>
  <si>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</si>
  <si>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</si>
  <si>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</si>
  <si>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</si>
  <si>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</si>
  <si>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</si>
  <si>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</si>
  <si>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</si>
  <si>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</si>
  <si>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</si>
  <si>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</si>
  <si>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</si>
  <si>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</si>
  <si>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</si>
  <si>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</si>
  <si>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</si>
  <si>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</si>
  <si>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</si>
  <si>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</si>
  <si>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</si>
  <si>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</si>
  <si>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</si>
  <si>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</si>
  <si>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</si>
  <si>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</si>
  <si>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</si>
  <si>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</si>
  <si>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</si>
  <si>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</si>
  <si>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</si>
  <si>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</si>
  <si>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</si>
  <si>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</si>
  <si>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</si>
  <si>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</si>
  <si>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</si>
  <si>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</si>
  <si>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</si>
  <si>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</si>
  <si>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</si>
  <si>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</si>
  <si>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</si>
  <si>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</si>
  <si>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</si>
  <si>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</si>
  <si>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</si>
  <si>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</si>
  <si>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</si>
  <si>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</si>
  <si>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</si>
  <si>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</si>
  <si>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</si>
  <si>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</si>
  <si>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</si>
  <si>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</si>
  <si>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</si>
  <si>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</si>
  <si>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</si>
  <si>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</si>
  <si>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</si>
  <si>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</si>
  <si>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</si>
  <si>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</si>
  <si>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</si>
  <si>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</si>
  <si>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</si>
  <si>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</si>
  <si>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</si>
  <si>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</si>
  <si>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</si>
  <si>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</si>
  <si>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</si>
  <si>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</si>
  <si>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</si>
  <si>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</si>
  <si>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</si>
  <si>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</si>
  <si>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</si>
  <si>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</si>
  <si>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</si>
  <si>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</si>
  <si>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</si>
  <si>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</si>
  <si>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</si>
  <si>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</si>
  <si>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</si>
  <si>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</si>
  <si>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</si>
  <si>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</si>
  <si>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</si>
  <si>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</si>
  <si>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</si>
  <si>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</si>
  <si>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</si>
  <si>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</si>
  <si>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</si>
  <si>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</si>
  <si>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</si>
  <si>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</si>
  <si>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</si>
  <si>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</si>
  <si>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</si>
  <si>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</si>
  <si>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</si>
  <si>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</si>
  <si>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</si>
  <si>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</si>
  <si>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</si>
  <si>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</si>
  <si>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</si>
  <si>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</si>
  <si>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</si>
  <si>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</si>
  <si>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</si>
  <si>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</si>
  <si>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</si>
  <si>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</si>
  <si>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</si>
  <si>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</si>
  <si>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</si>
  <si>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</si>
  <si>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</si>
  <si>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</si>
  <si>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</si>
  <si>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</si>
  <si>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</si>
  <si>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</si>
  <si>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</si>
  <si>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</si>
  <si>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</si>
  <si>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</si>
  <si>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</si>
  <si>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</si>
  <si>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</si>
  <si>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</si>
  <si>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</si>
  <si>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</si>
  <si>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</si>
  <si>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</si>
  <si>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</si>
  <si>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</si>
  <si>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</si>
  <si>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</si>
  <si>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</si>
  <si>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</si>
  <si>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</si>
  <si>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</si>
  <si>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</si>
  <si>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</si>
  <si>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</si>
  <si>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</si>
  <si>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</si>
  <si>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</si>
  <si>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</si>
  <si>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</si>
  <si>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</si>
  <si>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</si>
  <si>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</si>
  <si>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</si>
  <si>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</si>
  <si>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</si>
  <si>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</si>
  <si>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</si>
  <si>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</si>
  <si>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</si>
  <si>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</si>
  <si>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</si>
  <si>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</si>
  <si>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</si>
  <si>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</si>
  <si>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</si>
  <si>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</si>
  <si>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</si>
  <si>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</si>
  <si>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</si>
  <si>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</si>
  <si>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</si>
  <si>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</si>
  <si>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</si>
  <si>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</si>
  <si>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</si>
  <si>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</si>
  <si>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</si>
  <si>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</si>
  <si>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</si>
  <si>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</si>
  <si>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</si>
  <si>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</si>
  <si>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</si>
  <si>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</si>
  <si>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</si>
  <si>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</si>
  <si>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</si>
  <si>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</si>
  <si>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</si>
  <si>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</si>
  <si>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</si>
  <si>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</si>
  <si>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</si>
  <si>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</si>
  <si>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</si>
  <si>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</si>
  <si>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</si>
  <si>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</si>
  <si>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</si>
  <si>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</si>
  <si>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</si>
  <si>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</si>
  <si>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</si>
  <si>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</si>
  <si>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</si>
  <si>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</si>
  <si>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</si>
  <si>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</si>
  <si>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</si>
  <si>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</si>
  <si>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</si>
  <si>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</si>
  <si>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</si>
  <si>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</si>
  <si>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</si>
  <si>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</si>
  <si>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</si>
  <si>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</si>
  <si>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</si>
  <si>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</si>
  <si>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</si>
  <si>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</si>
  <si>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</si>
  <si>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</si>
  <si>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</si>
  <si>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</si>
  <si>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</si>
  <si>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</si>
  <si>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</si>
  <si>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</si>
  <si>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</si>
  <si>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</si>
  <si>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</si>
  <si>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</si>
  <si>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</si>
  <si>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</si>
  <si>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</si>
  <si>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</si>
  <si>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</si>
  <si>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</si>
  <si>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</si>
  <si>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</si>
  <si>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</si>
  <si>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</si>
  <si>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</si>
  <si>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</si>
  <si>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</si>
  <si>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</si>
  <si>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</si>
  <si>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</si>
  <si>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</si>
  <si>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</si>
  <si>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</si>
  <si>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</si>
  <si>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</si>
  <si>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</si>
  <si>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</si>
  <si>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</si>
  <si>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</si>
  <si>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</si>
  <si>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</si>
  <si>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</si>
  <si>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</si>
  <si>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</si>
  <si>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</si>
  <si>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</si>
  <si>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</si>
  <si>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</si>
  <si>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</si>
  <si>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</si>
  <si>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</si>
  <si>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</si>
  <si>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</si>
  <si>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</si>
  <si>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</si>
  <si>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</si>
  <si>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</si>
  <si>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</si>
  <si>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</si>
  <si>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</si>
  <si>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</si>
  <si>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</si>
  <si>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</si>
  <si>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</si>
  <si>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</si>
  <si>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</si>
  <si>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</si>
  <si>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</si>
  <si>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</si>
  <si>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</si>
  <si>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</si>
  <si>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</si>
  <si>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</si>
  <si>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</si>
  <si>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</si>
  <si>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</si>
  <si>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</si>
  <si>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</si>
  <si>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</si>
  <si>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</si>
  <si>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</si>
  <si>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</si>
  <si>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</si>
  <si>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</si>
  <si>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</si>
  <si>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</si>
  <si>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</si>
  <si>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</si>
  <si>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</si>
  <si>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</si>
  <si>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</si>
  <si>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</si>
  <si>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</si>
  <si>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</si>
  <si>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</si>
  <si>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</si>
  <si>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</si>
  <si>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</si>
  <si>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</si>
  <si>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</si>
  <si>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</si>
  <si>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</si>
  <si>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</si>
  <si>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</si>
  <si>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</si>
  <si>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</si>
  <si>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</si>
  <si>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</si>
  <si>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</si>
  <si>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</si>
  <si>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</si>
  <si>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</si>
  <si>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</si>
  <si>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</si>
  <si>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</si>
  <si>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</si>
  <si>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</si>
  <si>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</si>
  <si>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</si>
  <si>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</si>
  <si>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</si>
  <si>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</si>
  <si>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</si>
  <si>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</si>
  <si>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</si>
  <si>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</si>
  <si>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</si>
  <si>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</si>
  <si>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</si>
  <si>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</si>
  <si>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</si>
  <si>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</si>
  <si>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</si>
  <si>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</si>
  <si>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</si>
  <si>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</si>
  <si>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</si>
  <si>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</si>
  <si>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</si>
  <si>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</si>
  <si>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</si>
  <si>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</si>
  <si>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</si>
  <si>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</si>
  <si>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</si>
  <si>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</si>
  <si>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</si>
  <si>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</si>
  <si>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</si>
  <si>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</si>
  <si>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</si>
  <si>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</si>
  <si>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</si>
  <si>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</si>
  <si>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</si>
  <si>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</si>
  <si>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</si>
  <si>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</si>
  <si>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</si>
  <si>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</si>
  <si>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</si>
  <si>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</si>
  <si>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</si>
  <si>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</si>
  <si>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</si>
  <si>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</si>
  <si>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</si>
  <si>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</si>
  <si>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</si>
  <si>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</si>
  <si>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</si>
  <si>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</si>
  <si>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</si>
  <si>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</si>
  <si>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</si>
  <si>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</si>
  <si>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</si>
  <si>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</si>
  <si>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</si>
  <si>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</si>
  <si>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</si>
  <si>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</si>
  <si>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</si>
  <si>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</si>
  <si>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</si>
  <si>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</si>
  <si>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</si>
  <si>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</si>
  <si>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</si>
  <si>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</si>
  <si>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</si>
  <si>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</si>
  <si>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</si>
  <si>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</si>
  <si>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</si>
  <si>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</si>
  <si>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</si>
  <si>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</si>
  <si>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</si>
  <si>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</si>
  <si>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</si>
  <si>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</si>
  <si>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</si>
  <si>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</si>
  <si>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</si>
  <si>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</si>
  <si>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</si>
  <si>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</si>
  <si>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</si>
  <si>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</si>
  <si>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</si>
  <si>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</si>
  <si>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</si>
  <si>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</si>
  <si>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</si>
  <si>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</si>
  <si>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</si>
  <si>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</si>
  <si>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</si>
  <si>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</si>
  <si>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</si>
  <si>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</si>
  <si>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</si>
  <si>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</si>
  <si>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</si>
  <si>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</si>
  <si>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</si>
  <si>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</si>
  <si>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</si>
  <si>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</si>
  <si>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</si>
  <si>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</si>
  <si>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</si>
  <si>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</si>
  <si>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</si>
  <si>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</si>
  <si>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</si>
  <si>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</si>
  <si>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</si>
  <si>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</si>
  <si>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</si>
  <si>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</si>
  <si>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</si>
  <si>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</si>
  <si>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</si>
  <si>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</si>
  <si>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</si>
  <si>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</si>
  <si>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</si>
  <si>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</si>
  <si>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</si>
  <si>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</si>
  <si>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</si>
  <si>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</si>
  <si>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</si>
  <si>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</si>
  <si>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</si>
  <si>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</si>
  <si>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</si>
  <si>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</si>
  <si>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</si>
  <si>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</si>
  <si>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</si>
  <si>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</si>
  <si>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</si>
  <si>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</si>
  <si>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</si>
  <si>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</si>
  <si>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</si>
  <si>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</si>
  <si>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</si>
  <si>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</si>
  <si>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</si>
  <si>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</si>
  <si>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</si>
  <si>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</si>
  <si>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</si>
  <si>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</si>
  <si>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</si>
  <si>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</si>
  <si>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</si>
  <si>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</si>
  <si>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</si>
  <si>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</si>
  <si>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</si>
  <si>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</si>
  <si>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</si>
  <si>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</si>
  <si>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</si>
  <si>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</si>
  <si>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</si>
  <si>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</si>
  <si>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</si>
  <si>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</si>
  <si>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</si>
  <si>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</si>
  <si>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</si>
  <si>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</si>
  <si>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</si>
  <si>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</si>
  <si>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</si>
  <si>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</si>
  <si>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</si>
  <si>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</si>
  <si>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</si>
  <si>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</si>
  <si>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</si>
  <si>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</si>
  <si>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</si>
  <si>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</si>
  <si>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</si>
  <si>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</si>
  <si>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</si>
  <si>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</si>
  <si>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</si>
  <si>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</si>
  <si>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</si>
  <si>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</si>
  <si>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</si>
  <si>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</si>
  <si>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</si>
  <si>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</si>
  <si>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</si>
  <si>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</si>
  <si>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</si>
  <si>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</si>
  <si>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</si>
  <si>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</si>
  <si>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</si>
  <si>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</si>
  <si>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</si>
  <si>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</si>
  <si>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</si>
  <si>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</si>
  <si>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</si>
  <si>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</si>
  <si>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</si>
  <si>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</si>
  <si>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</si>
  <si>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</si>
  <si>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</si>
  <si>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</si>
  <si>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</si>
  <si>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</si>
  <si>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</si>
  <si>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</si>
  <si>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</si>
  <si>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</si>
  <si>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</si>
  <si>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</si>
  <si>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</si>
  <si>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</si>
  <si>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</si>
  <si>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</si>
  <si>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</si>
  <si>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</si>
  <si>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</si>
  <si>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</si>
  <si>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</si>
  <si>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</si>
  <si>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</si>
  <si>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</si>
  <si>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</si>
  <si>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</si>
  <si>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</si>
  <si>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</si>
  <si>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</si>
  <si>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</si>
  <si>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</si>
  <si>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</si>
  <si>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</si>
  <si>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</si>
  <si>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</si>
  <si>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</si>
  <si>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</si>
  <si>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</si>
  <si>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</si>
  <si>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</si>
  <si>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</si>
  <si>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</si>
  <si>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</si>
  <si>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</si>
  <si>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</si>
  <si>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</si>
  <si>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</si>
  <si>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</si>
  <si>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</si>
  <si>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</si>
  <si>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</si>
  <si>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</si>
  <si>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</si>
  <si>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</si>
  <si>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</si>
  <si>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</si>
  <si>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</si>
  <si>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</si>
  <si>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</si>
  <si>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</si>
  <si>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</si>
  <si>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</si>
  <si>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</si>
  <si>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</si>
  <si>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</si>
  <si>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</si>
  <si>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</si>
  <si>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</si>
  <si>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</si>
  <si>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</si>
  <si>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</si>
  <si>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</si>
  <si>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</si>
  <si>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</si>
  <si>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</si>
  <si>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</si>
  <si>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</si>
  <si>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</si>
  <si>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</si>
  <si>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</si>
  <si>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</si>
  <si>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</si>
  <si>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</si>
  <si>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</si>
  <si>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</si>
  <si>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</si>
  <si>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</si>
  <si>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</si>
  <si>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</si>
  <si>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</si>
  <si>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</si>
  <si>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</si>
  <si>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</si>
  <si>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</si>
  <si>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</si>
  <si>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</si>
  <si>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</si>
  <si>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</si>
  <si>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</si>
  <si>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</si>
  <si>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</si>
  <si>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</si>
  <si>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</si>
  <si>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</si>
  <si>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</si>
  <si>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</si>
  <si>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</si>
  <si>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</si>
  <si>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</si>
  <si>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</si>
  <si>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</si>
  <si>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</si>
  <si>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</si>
  <si>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</si>
  <si>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</si>
  <si>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</si>
  <si>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</si>
  <si>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</si>
  <si>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</si>
  <si>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</si>
  <si>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</si>
  <si>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</si>
  <si>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</si>
  <si>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</si>
  <si>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</si>
  <si>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</si>
  <si>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</si>
  <si>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</si>
  <si>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</si>
  <si>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</si>
  <si>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</si>
  <si>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</si>
  <si>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</si>
  <si>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</si>
  <si>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</si>
  <si>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</si>
  <si>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</si>
  <si>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</si>
  <si>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</si>
  <si>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</si>
  <si>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</si>
  <si>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</si>
  <si>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</si>
  <si>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</si>
  <si>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</si>
  <si>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</si>
  <si>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</si>
  <si>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</si>
  <si>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</si>
  <si>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</si>
  <si>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</si>
  <si>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</si>
  <si>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</si>
  <si>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</si>
  <si>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</si>
  <si>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</si>
  <si>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</si>
  <si>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</si>
  <si>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</si>
  <si>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</si>
  <si>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</si>
  <si>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</si>
  <si>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</si>
  <si>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</si>
  <si>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</si>
  <si>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</si>
  <si>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</si>
  <si>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</si>
  <si>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</si>
  <si>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</si>
  <si>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</si>
  <si>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</si>
  <si>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</si>
  <si>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</si>
  <si>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</si>
  <si>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</si>
  <si>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</si>
  <si>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</si>
  <si>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</si>
  <si>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</si>
  <si>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</si>
  <si>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</si>
  <si>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</si>
  <si>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</si>
  <si>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</si>
  <si>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</si>
  <si>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</si>
  <si>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</si>
  <si>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</si>
  <si>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</si>
  <si>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</si>
  <si>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</si>
  <si>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</si>
  <si>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</si>
  <si>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</si>
  <si>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</si>
  <si>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</si>
  <si>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</si>
  <si>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</si>
  <si>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</si>
  <si>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</si>
  <si>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</si>
  <si>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</si>
  <si>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</si>
  <si>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</si>
  <si>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</si>
  <si>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</si>
  <si>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</si>
  <si>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</si>
  <si>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</si>
  <si>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</si>
  <si>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</si>
  <si>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</si>
  <si>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</si>
  <si>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</si>
  <si>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</si>
  <si>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</si>
  <si>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</si>
  <si>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</si>
  <si>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</si>
  <si>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</si>
  <si>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</si>
  <si>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</si>
  <si>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</si>
  <si>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</si>
  <si>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</si>
  <si>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</si>
  <si>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</si>
  <si>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</si>
  <si>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</si>
  <si>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</si>
  <si>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</si>
  <si>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</si>
  <si>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</si>
  <si>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</si>
  <si>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</si>
  <si>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</si>
  <si>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</si>
  <si>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</si>
  <si>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</si>
  <si>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</si>
  <si>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</si>
  <si>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</si>
  <si>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</si>
  <si>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</si>
  <si>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</si>
  <si>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</si>
  <si>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</si>
  <si>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</si>
  <si>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</si>
  <si>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</si>
  <si>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</si>
  <si>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</si>
  <si>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</si>
  <si>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</si>
  <si>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</si>
  <si>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</si>
  <si>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</si>
  <si>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</si>
  <si>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</si>
  <si>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</si>
  <si>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</si>
  <si>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</si>
  <si>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</si>
  <si>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</si>
  <si>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</si>
  <si>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</si>
  <si>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</si>
  <si>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</si>
  <si>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</si>
  <si>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</si>
  <si>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</si>
  <si>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</si>
  <si>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</si>
  <si>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</si>
  <si>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</si>
  <si>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</si>
  <si>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</si>
  <si>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</si>
  <si>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</si>
  <si>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</si>
  <si>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</si>
  <si>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</si>
  <si>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</si>
  <si>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</si>
  <si>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</si>
  <si>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</si>
  <si>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</si>
  <si>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</si>
  <si>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</si>
  <si>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</si>
  <si>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</si>
  <si>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</si>
  <si>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</si>
  <si>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</si>
  <si>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</si>
  <si>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</si>
  <si>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</si>
  <si>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</si>
  <si>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</si>
  <si>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</si>
  <si>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</si>
  <si>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</si>
  <si>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</si>
  <si>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</si>
  <si>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</si>
  <si>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</si>
  <si>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</si>
  <si>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</si>
  <si>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</si>
  <si>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</si>
  <si>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</si>
  <si>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</si>
  <si>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</si>
  <si>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</si>
  <si>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</si>
  <si>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</si>
  <si>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</si>
  <si>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</si>
  <si>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</si>
  <si>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</si>
  <si>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</si>
  <si>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</si>
  <si>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</si>
  <si>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</si>
  <si>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</si>
  <si>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</si>
  <si>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</si>
  <si>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</si>
  <si>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</si>
  <si>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</si>
  <si>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</si>
  <si>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</si>
  <si>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</si>
  <si>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</si>
  <si>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</si>
  <si>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</si>
  <si>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</si>
  <si>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</si>
  <si>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</si>
  <si>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</si>
  <si>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</si>
  <si>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</si>
  <si>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</si>
  <si>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</si>
  <si>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</si>
  <si>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</si>
  <si>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</si>
  <si>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</si>
  <si>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</si>
  <si>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</si>
  <si>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</si>
  <si>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</si>
  <si>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</si>
  <si>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</si>
  <si>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</si>
  <si>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</si>
  <si>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</si>
  <si>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</si>
  <si>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</si>
  <si>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</si>
  <si>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</si>
  <si>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</si>
  <si>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</si>
  <si>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</si>
  <si>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</si>
  <si>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</si>
  <si>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</si>
  <si>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</si>
  <si>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</si>
  <si>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</si>
  <si>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</si>
  <si>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</si>
  <si>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</si>
  <si>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</si>
  <si>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</si>
  <si>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</si>
  <si>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</si>
  <si>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</si>
  <si>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</si>
  <si>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</si>
  <si>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</si>
  <si>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</si>
  <si>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</si>
  <si>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</si>
  <si>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</si>
  <si>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</si>
  <si>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</si>
  <si>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</si>
  <si>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</si>
  <si>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</si>
  <si>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</si>
  <si>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</si>
  <si>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</si>
  <si>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</si>
  <si>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</si>
  <si>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</si>
  <si>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</si>
  <si>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</si>
  <si>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</si>
  <si>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</si>
  <si>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</si>
  <si>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</si>
  <si>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</si>
  <si>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</si>
  <si>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</si>
  <si>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</si>
  <si>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</si>
  <si>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</si>
  <si>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</si>
  <si>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</si>
  <si>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</si>
  <si>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</si>
  <si>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</si>
  <si>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</si>
  <si>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</si>
  <si>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</si>
  <si>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</si>
  <si>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</si>
  <si>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</si>
  <si>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</si>
  <si>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</si>
  <si>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</si>
  <si>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</si>
  <si>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</si>
  <si>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</si>
  <si>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</si>
  <si>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</si>
  <si>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</si>
  <si>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</si>
  <si>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</si>
  <si>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</si>
  <si>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</si>
  <si>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</si>
  <si>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</si>
  <si>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</si>
  <si>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</si>
  <si>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</si>
  <si>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</si>
  <si>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</si>
  <si>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</si>
  <si>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</si>
  <si>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</si>
  <si>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</si>
  <si>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</si>
  <si>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</si>
  <si>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</si>
  <si>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</si>
  <si>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</si>
  <si>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</si>
  <si>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</si>
  <si>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</si>
  <si>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</si>
  <si>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</si>
  <si>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</si>
  <si>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</si>
  <si>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</si>
  <si>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</si>
  <si>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</si>
  <si>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</si>
  <si>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</si>
  <si>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</si>
  <si>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</si>
  <si>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</si>
  <si>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</si>
  <si>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</si>
  <si>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</si>
  <si>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</si>
  <si>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</si>
  <si>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</si>
  <si>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</si>
  <si>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</si>
  <si>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</si>
  <si>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</si>
  <si>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</si>
  <si>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</si>
  <si>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</si>
  <si>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</si>
  <si>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</si>
  <si>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</si>
  <si>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</si>
  <si>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</si>
  <si>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</si>
  <si>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</si>
  <si>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</si>
  <si>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</si>
  <si>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</si>
  <si>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</si>
  <si>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</si>
  <si>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</si>
  <si>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</si>
  <si>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</si>
  <si>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</si>
  <si>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</si>
  <si>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</si>
  <si>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</si>
  <si>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</si>
  <si>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</si>
  <si>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</si>
  <si>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</si>
  <si>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</si>
  <si>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</si>
  <si>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</si>
  <si>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</si>
  <si>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</si>
  <si>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</si>
  <si>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</si>
  <si>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</si>
  <si>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</si>
  <si>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</si>
  <si>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</si>
  <si>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</si>
  <si>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</si>
  <si>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</si>
  <si>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</si>
  <si>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</si>
  <si>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</si>
  <si>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</si>
  <si>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</si>
  <si>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</si>
  <si>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</si>
  <si>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</si>
  <si>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</si>
  <si>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</si>
  <si>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</si>
  <si>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</si>
  <si>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</si>
  <si>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</si>
  <si>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</si>
  <si>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</si>
  <si>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</si>
  <si>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</si>
  <si>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</si>
  <si>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</si>
  <si>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</si>
  <si>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</si>
  <si>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</si>
  <si>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</si>
  <si>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</si>
  <si>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</si>
  <si>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</si>
  <si>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</si>
  <si>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</si>
  <si>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</si>
  <si>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</si>
  <si>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</si>
  <si>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</si>
  <si>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</si>
  <si>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</si>
  <si>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</si>
  <si>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</si>
  <si>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</si>
  <si>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</si>
  <si>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</si>
  <si>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</si>
  <si>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</si>
  <si>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</si>
  <si>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</si>
  <si>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</si>
  <si>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</si>
  <si>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</si>
  <si>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</si>
  <si>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</si>
  <si>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</si>
  <si>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</si>
  <si>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</si>
  <si>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</si>
  <si>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</si>
  <si>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</si>
  <si>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</si>
  <si>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</si>
  <si>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</si>
  <si>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</si>
  <si>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</si>
  <si>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</si>
  <si>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</si>
  <si>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</si>
  <si>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</si>
  <si>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</si>
  <si>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</si>
  <si>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</si>
  <si>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</si>
  <si>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</si>
  <si>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</si>
  <si>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</si>
  <si>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</si>
  <si>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</si>
  <si>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</si>
  <si>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</si>
  <si>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</si>
  <si>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</si>
  <si>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</si>
  <si>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</si>
  <si>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</si>
  <si>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</si>
  <si>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</si>
  <si>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</si>
  <si>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</si>
  <si>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</si>
  <si>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</si>
  <si>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</si>
  <si>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</si>
  <si>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</si>
  <si>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</si>
  <si>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</si>
  <si>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</si>
  <si>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</si>
  <si>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</si>
  <si>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</si>
  <si>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</si>
  <si>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</si>
  <si>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</si>
  <si>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</si>
  <si>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</si>
  <si>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</si>
  <si>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</si>
  <si>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</si>
  <si>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</si>
  <si>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</si>
  <si>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</si>
  <si>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</si>
  <si>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</si>
  <si>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</si>
  <si>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</si>
  <si>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</si>
  <si>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</si>
  <si>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</si>
  <si>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</si>
  <si>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</si>
  <si>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</si>
  <si>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</si>
  <si>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</si>
  <si>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</si>
  <si>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</si>
  <si>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</si>
  <si>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</si>
  <si>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</si>
  <si>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</si>
  <si>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</si>
  <si>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</si>
  <si>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</si>
  <si>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</si>
  <si>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</si>
  <si>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</si>
  <si>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</si>
  <si>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</si>
  <si>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</si>
  <si>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</si>
  <si>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</si>
  <si>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</si>
  <si>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</si>
  <si>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</si>
  <si>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</si>
  <si>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</si>
  <si>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</si>
  <si>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</si>
  <si>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</si>
  <si>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</si>
  <si>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</si>
  <si>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</si>
  <si>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</si>
  <si>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</si>
  <si>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</si>
  <si>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</si>
  <si>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</si>
  <si>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</si>
  <si>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</si>
  <si>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</si>
  <si>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</si>
  <si>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</si>
  <si>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</si>
  <si>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</si>
  <si>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</si>
  <si>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</si>
  <si>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</si>
  <si>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</si>
  <si>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</si>
  <si>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</si>
  <si>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</si>
  <si>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</si>
  <si>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</si>
  <si>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</si>
  <si>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</si>
  <si>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</si>
  <si>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</si>
  <si>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</si>
  <si>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</si>
  <si>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</si>
  <si>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</si>
  <si>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</si>
  <si>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</si>
  <si>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</si>
  <si>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</si>
  <si>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</si>
  <si>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</si>
  <si>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</si>
  <si>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</si>
  <si>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</si>
  <si>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</si>
  <si>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</si>
  <si>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</si>
  <si>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</si>
  <si>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</si>
  <si>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</si>
  <si>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</si>
  <si>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</si>
  <si>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</si>
  <si>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</si>
  <si>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</si>
  <si>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</si>
  <si>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</si>
  <si>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</si>
  <si>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</si>
  <si>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</si>
  <si>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</si>
  <si>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</si>
  <si>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</si>
  <si>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</si>
  <si>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</si>
  <si>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</si>
  <si>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</si>
  <si>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</si>
  <si>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</si>
  <si>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</si>
  <si>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</si>
  <si>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</si>
  <si>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</si>
  <si>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</si>
  <si>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</si>
  <si>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</si>
  <si>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</si>
  <si>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</si>
  <si>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</si>
  <si>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</si>
  <si>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</si>
  <si>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</si>
  <si>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</si>
  <si>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</si>
  <si>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</si>
  <si>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</si>
  <si>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</si>
  <si>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</si>
  <si>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</si>
  <si>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</si>
  <si>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</si>
  <si>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</si>
  <si>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</si>
  <si>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</si>
  <si>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</si>
  <si>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</si>
  <si>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</si>
  <si>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</si>
  <si>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</si>
  <si>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</si>
  <si>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</si>
  <si>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</si>
  <si>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</si>
  <si>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</si>
  <si>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</si>
  <si>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</si>
  <si>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</si>
  <si>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</si>
  <si>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</si>
  <si>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</si>
  <si>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</si>
  <si>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</si>
  <si>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</si>
  <si>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</si>
  <si>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</si>
  <si>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</si>
  <si>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</si>
  <si>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</si>
  <si>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</si>
  <si>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</si>
  <si>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</si>
  <si>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</si>
  <si>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</si>
  <si>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</si>
  <si>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</si>
  <si>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</si>
  <si>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</si>
  <si>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</si>
  <si>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</si>
  <si>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</si>
  <si>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</si>
  <si>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</si>
  <si>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</si>
  <si>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</si>
  <si>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</si>
  <si>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</si>
  <si>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</si>
  <si>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</si>
  <si>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</si>
  <si>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</si>
  <si>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</si>
  <si>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</si>
  <si>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</si>
  <si>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</si>
  <si>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</si>
  <si>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</si>
  <si>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</si>
  <si>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</si>
  <si>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</si>
  <si>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</si>
  <si>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</si>
  <si>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</si>
  <si>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</si>
  <si>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</si>
  <si>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</si>
  <si>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</si>
  <si>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</si>
  <si>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</si>
  <si>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</si>
  <si>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</si>
  <si>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</si>
  <si>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</si>
  <si>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</si>
  <si>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</si>
  <si>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</si>
  <si>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</si>
  <si>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</si>
  <si>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</si>
  <si>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</si>
  <si>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</si>
  <si>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</si>
  <si>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</si>
  <si>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</si>
  <si>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</si>
  <si>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</si>
  <si>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</si>
  <si>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</si>
  <si>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</si>
  <si>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</si>
  <si>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</si>
  <si>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</si>
  <si>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</si>
  <si>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</si>
  <si>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</si>
  <si>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</si>
  <si>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</si>
  <si>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</si>
  <si>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</si>
  <si>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</si>
  <si>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</si>
  <si>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</si>
  <si>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</si>
  <si>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</si>
  <si>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</si>
  <si>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</si>
  <si>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</si>
  <si>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</si>
  <si>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</si>
  <si>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</si>
  <si>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</si>
  <si>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</si>
  <si>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</si>
  <si>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</si>
  <si>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</si>
  <si>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</si>
  <si>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</si>
  <si>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</si>
  <si>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</si>
  <si>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</si>
  <si>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</si>
  <si>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</si>
  <si>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</si>
  <si>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</si>
  <si>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</si>
  <si>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</si>
  <si>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</si>
  <si>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</si>
  <si>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</si>
  <si>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</si>
  <si>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</si>
  <si>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</si>
  <si>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</si>
  <si>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</si>
  <si>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</si>
  <si>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</si>
  <si>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</si>
  <si>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</si>
  <si>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</si>
  <si>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</si>
  <si>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</si>
  <si>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</si>
  <si>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</si>
  <si>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</si>
  <si>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</si>
  <si>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</si>
  <si>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</si>
  <si>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</si>
  <si>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</si>
  <si>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</si>
  <si>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</si>
  <si>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</si>
  <si>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</si>
  <si>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</si>
  <si>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</si>
  <si>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</si>
  <si>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</si>
  <si>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</si>
  <si>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</si>
  <si>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</si>
  <si>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</si>
  <si>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</si>
  <si>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</si>
  <si>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</si>
  <si>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</si>
  <si>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</si>
  <si>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</si>
  <si>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</si>
  <si>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</si>
  <si>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</si>
  <si>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</si>
  <si>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</si>
  <si>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</si>
  <si>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</si>
  <si>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</si>
  <si>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</si>
  <si>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</si>
  <si>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</si>
  <si>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</si>
  <si>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</si>
  <si>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</si>
  <si>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</si>
  <si>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</si>
  <si>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</si>
  <si>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</si>
  <si>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</si>
  <si>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</si>
  <si>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</si>
  <si>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</si>
  <si>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</si>
  <si>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</si>
  <si>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</si>
  <si>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</si>
  <si>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</si>
  <si>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</si>
  <si>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</si>
  <si>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</si>
  <si>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</si>
  <si>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</si>
  <si>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</si>
  <si>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</si>
  <si>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</si>
  <si>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</si>
  <si>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</si>
  <si>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</si>
  <si>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</si>
  <si>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</si>
  <si>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</si>
  <si>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</si>
  <si>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</si>
  <si>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</si>
  <si>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</si>
  <si>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</si>
  <si>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</si>
  <si>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</si>
  <si>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</si>
  <si>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</si>
  <si>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</si>
  <si>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</si>
  <si>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</si>
  <si>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</si>
  <si>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</si>
  <si>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</si>
  <si>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</si>
  <si>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</si>
  <si>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</si>
  <si>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</si>
  <si>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</si>
  <si>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</si>
  <si>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</si>
  <si>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</si>
  <si>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</si>
  <si>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</si>
  <si>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</si>
  <si>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</si>
  <si>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</si>
  <si>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</si>
  <si>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</si>
  <si>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</si>
  <si>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</si>
  <si>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</si>
  <si>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</si>
  <si>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</si>
  <si>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</si>
  <si>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</si>
  <si>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</si>
  <si>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</si>
  <si>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</si>
  <si>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</si>
  <si>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</si>
  <si>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</si>
  <si>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</si>
  <si>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</si>
  <si>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</si>
  <si>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</si>
  <si>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</si>
  <si>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</si>
  <si>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</si>
  <si>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</si>
  <si>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</si>
  <si>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</si>
  <si>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</si>
  <si>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</si>
  <si>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</si>
  <si>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</si>
  <si>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</si>
  <si>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</si>
  <si>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</si>
  <si>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</si>
  <si>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</si>
  <si>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</si>
  <si>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</si>
  <si>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</si>
  <si>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</si>
  <si>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</si>
  <si>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</si>
  <si>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</si>
  <si>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</si>
  <si>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</si>
  <si>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</si>
  <si>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</si>
  <si>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</si>
  <si>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</si>
  <si>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</si>
  <si>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</si>
  <si>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</si>
  <si>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</si>
  <si>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</si>
  <si>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</si>
  <si>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</si>
  <si>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</si>
  <si>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</si>
  <si>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</si>
  <si>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</si>
  <si>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</si>
  <si>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</si>
  <si>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</si>
  <si>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</si>
  <si>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</si>
  <si>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</si>
  <si>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</si>
  <si>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</si>
  <si>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</si>
  <si>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</si>
  <si>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</si>
  <si>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</si>
  <si>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</si>
  <si>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</si>
  <si>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</si>
  <si>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</si>
  <si>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</si>
  <si>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</si>
  <si>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</si>
  <si>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</si>
  <si>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</si>
  <si>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</si>
  <si>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</si>
  <si>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</si>
  <si>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</si>
  <si>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</si>
  <si>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</si>
  <si>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</si>
  <si>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</si>
  <si>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</si>
  <si>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</si>
  <si>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</si>
  <si>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</si>
  <si>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</si>
  <si>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</si>
  <si>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</si>
  <si>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</si>
  <si>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</si>
  <si>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</si>
  <si>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</si>
  <si>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</si>
  <si>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</si>
  <si>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</si>
  <si>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</si>
  <si>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</si>
  <si>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</si>
  <si>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</si>
  <si>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</si>
  <si>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</si>
  <si>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</si>
  <si>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</si>
  <si>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</si>
  <si>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</si>
  <si>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</si>
  <si>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</si>
  <si>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</si>
  <si>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</si>
  <si>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</si>
  <si>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</si>
  <si>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</si>
  <si>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</si>
  <si>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</si>
  <si>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</si>
  <si>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</si>
  <si>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</si>
  <si>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</si>
  <si>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</si>
  <si>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</si>
  <si>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</si>
  <si>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</si>
  <si>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</si>
  <si>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</si>
  <si>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</si>
  <si>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</si>
  <si>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</si>
  <si>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</si>
  <si>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</si>
  <si>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</si>
  <si>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</si>
  <si>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</si>
  <si>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</si>
  <si>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</si>
  <si>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</si>
  <si>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</si>
  <si>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</si>
  <si>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</si>
  <si>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</si>
  <si>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</si>
  <si>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</si>
  <si>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</si>
  <si>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</si>
  <si>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</si>
  <si>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</si>
  <si>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</si>
  <si>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</si>
  <si>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</si>
  <si>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</si>
  <si>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</si>
  <si>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</si>
  <si>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</si>
  <si>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</si>
  <si>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</si>
  <si>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</si>
  <si>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</si>
  <si>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</si>
  <si>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</si>
  <si>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</si>
  <si>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</si>
  <si>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</si>
  <si>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</si>
  <si>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</si>
  <si>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</si>
  <si>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</si>
  <si>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</si>
  <si>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</si>
  <si>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</si>
  <si>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</si>
  <si>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</si>
  <si>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</si>
  <si>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</si>
  <si>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</si>
  <si>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</si>
  <si>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</si>
  <si>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</si>
  <si>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</si>
  <si>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</si>
  <si>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</si>
  <si>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</si>
  <si>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</si>
  <si>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</si>
  <si>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</si>
  <si>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</si>
  <si>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</si>
  <si>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</si>
  <si>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</si>
  <si>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</si>
  <si>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</si>
  <si>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</si>
  <si>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</si>
  <si>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</si>
  <si>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</si>
  <si>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</si>
  <si>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</si>
  <si>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</si>
  <si>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</si>
  <si>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</si>
  <si>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</si>
  <si>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</si>
  <si>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</si>
  <si>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</si>
  <si>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</si>
  <si>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</si>
  <si>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</si>
  <si>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</si>
  <si>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</si>
  <si>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</si>
  <si>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</si>
  <si>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</si>
  <si>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</si>
  <si>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</si>
  <si>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</si>
  <si>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</si>
  <si>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</si>
  <si>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</si>
  <si>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</si>
  <si>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</si>
  <si>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</si>
  <si>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</si>
  <si>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</si>
  <si>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</si>
  <si>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</si>
  <si>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</si>
  <si>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</si>
  <si>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</si>
  <si>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</si>
  <si>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</si>
  <si>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</si>
  <si>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</si>
  <si>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</si>
  <si>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</si>
  <si>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</si>
  <si>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</si>
  <si>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</si>
  <si>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</si>
  <si>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</si>
  <si>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</si>
  <si>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</si>
  <si>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</si>
  <si>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</si>
  <si>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</si>
  <si>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</si>
  <si>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</si>
  <si>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</si>
  <si>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</si>
  <si>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</si>
  <si>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</si>
  <si>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</si>
  <si>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</si>
  <si>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</si>
  <si>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</si>
  <si>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</si>
  <si>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</si>
  <si>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</si>
  <si>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</si>
  <si>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</si>
  <si>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</si>
  <si>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</si>
  <si>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</si>
  <si>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</si>
  <si>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</si>
  <si>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</si>
  <si>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</si>
  <si>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</si>
  <si>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</si>
  <si>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</si>
  <si>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</si>
  <si>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</si>
  <si>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</si>
  <si>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</si>
  <si>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</si>
  <si>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</si>
  <si>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</si>
  <si>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</si>
  <si>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</si>
  <si>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</si>
  <si>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</si>
  <si>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</si>
  <si>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</si>
  <si>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</si>
  <si>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</si>
  <si>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</si>
  <si>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</si>
  <si>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</si>
  <si>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</si>
  <si>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</si>
  <si>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</si>
  <si>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</si>
  <si>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</si>
  <si>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</si>
  <si>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</si>
  <si>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</si>
  <si>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</si>
  <si>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</si>
  <si>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</si>
  <si>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</si>
  <si>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</si>
  <si>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</si>
  <si>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</si>
  <si>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</si>
  <si>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</si>
  <si>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</si>
  <si>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</si>
  <si>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</si>
  <si>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</si>
  <si>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</si>
  <si>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</si>
  <si>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</si>
  <si>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</si>
  <si>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</si>
  <si>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</si>
  <si>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</si>
  <si>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</si>
  <si>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</si>
  <si>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</si>
  <si>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</si>
  <si>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</si>
  <si>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</si>
  <si>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</si>
  <si>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</si>
  <si>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</si>
  <si>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</si>
  <si>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</si>
  <si>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</si>
  <si>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</si>
  <si>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</si>
  <si>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</si>
  <si>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</si>
  <si>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</si>
  <si>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</si>
  <si>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</si>
  <si>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</si>
  <si>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</si>
  <si>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</si>
  <si>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</si>
  <si>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</si>
  <si>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</si>
  <si>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</si>
  <si>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</si>
  <si>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</si>
  <si>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</si>
  <si>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</si>
  <si>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</si>
  <si>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</si>
  <si>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</si>
  <si>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</si>
  <si>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</si>
  <si>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</si>
  <si>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</si>
  <si>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</si>
  <si>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</si>
  <si>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</si>
  <si>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</si>
  <si>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</si>
  <si>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</si>
  <si>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</si>
  <si>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</si>
  <si>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</si>
  <si>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</si>
  <si>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</si>
  <si>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</si>
  <si>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</si>
  <si>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</si>
  <si>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</si>
  <si>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</si>
  <si>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</si>
  <si>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</si>
  <si>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</si>
  <si>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</si>
  <si>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</si>
  <si>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</si>
  <si>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</si>
  <si>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</si>
  <si>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</si>
  <si>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</si>
  <si>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</si>
  <si>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</si>
  <si>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</si>
  <si>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</si>
  <si>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</si>
  <si>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</si>
  <si>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</si>
  <si>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</si>
  <si>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</si>
  <si>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</si>
  <si>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</si>
  <si>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</si>
  <si>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</si>
  <si>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</si>
  <si>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</si>
  <si>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</si>
  <si>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</si>
  <si>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</si>
  <si>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</si>
  <si>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</si>
  <si>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</si>
  <si>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</si>
  <si>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</si>
  <si>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</si>
  <si>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</si>
  <si>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</si>
  <si>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</si>
  <si>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</si>
  <si>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</si>
  <si>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</si>
  <si>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</si>
  <si>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</si>
  <si>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</si>
  <si>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</si>
  <si>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</si>
  <si>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</si>
  <si>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</si>
  <si>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</si>
  <si>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</si>
  <si>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</si>
  <si>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</si>
  <si>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</si>
  <si>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</si>
  <si>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</si>
  <si>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</si>
  <si>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</si>
  <si>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</si>
  <si>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</si>
  <si>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</si>
  <si>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</si>
  <si>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</si>
  <si>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</si>
  <si>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</si>
  <si>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</si>
  <si>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</si>
  <si>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</si>
  <si>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</si>
  <si>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</si>
  <si>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</si>
  <si>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</si>
  <si>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</si>
  <si>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</si>
  <si>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</si>
  <si>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</si>
  <si>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</si>
  <si>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</si>
  <si>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</si>
  <si>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</si>
  <si>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</si>
  <si>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</si>
  <si>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</si>
  <si>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</si>
  <si>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</si>
  <si>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</si>
  <si>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</si>
  <si>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</si>
  <si>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</si>
  <si>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</si>
  <si>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</si>
  <si>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</si>
  <si>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</si>
  <si>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</si>
  <si>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</si>
  <si>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</si>
  <si>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</si>
  <si>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</si>
  <si>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</si>
  <si>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</si>
  <si>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</si>
  <si>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</si>
  <si>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</si>
  <si>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</si>
  <si>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</si>
  <si>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</si>
  <si>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</si>
  <si>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</si>
  <si>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</si>
  <si>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</si>
  <si>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</si>
  <si>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</si>
  <si>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</si>
  <si>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</si>
  <si>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</si>
  <si>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</si>
  <si>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</si>
  <si>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</si>
  <si>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</si>
  <si>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</si>
  <si>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</si>
  <si>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</si>
  <si>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</si>
  <si>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</si>
  <si>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</si>
  <si>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</si>
  <si>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</si>
  <si>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</si>
  <si>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</si>
  <si>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</si>
  <si>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</si>
  <si>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</si>
  <si>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</si>
  <si>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</si>
  <si>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</si>
  <si>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</si>
  <si>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</si>
  <si>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</si>
  <si>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</si>
  <si>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</si>
  <si>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</si>
  <si>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</si>
  <si>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</si>
  <si>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</si>
  <si>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</si>
  <si>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</si>
  <si>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</si>
  <si>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</si>
  <si>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</si>
  <si>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</si>
  <si>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</si>
  <si>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</si>
  <si>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</si>
  <si>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</si>
  <si>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</si>
  <si>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</si>
  <si>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</si>
  <si>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</si>
  <si>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</si>
  <si>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</si>
  <si>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</si>
  <si>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</si>
  <si>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</si>
  <si>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</si>
  <si>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</si>
  <si>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</si>
  <si>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</si>
  <si>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</si>
  <si>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</si>
  <si>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</si>
  <si>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</si>
  <si>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</si>
  <si>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</si>
  <si>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</si>
  <si>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</si>
  <si>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</si>
  <si>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</si>
  <si>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</si>
  <si>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</si>
  <si>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</si>
  <si>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</si>
  <si>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</si>
  <si>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</si>
  <si>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</si>
  <si>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</si>
  <si>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</si>
  <si>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</si>
  <si>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</si>
  <si>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</si>
  <si>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</si>
  <si>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</si>
  <si>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</si>
  <si>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</si>
  <si>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</si>
  <si>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</si>
  <si>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</si>
  <si>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</si>
  <si>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</si>
  <si>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</si>
  <si>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</si>
  <si>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</si>
  <si>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</si>
  <si>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</si>
  <si>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</si>
  <si>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</si>
  <si>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</si>
  <si>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</si>
  <si>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</si>
  <si>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</si>
  <si>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</si>
  <si>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</si>
  <si>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</si>
  <si>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</si>
  <si>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</si>
  <si>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</si>
  <si>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</si>
  <si>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</si>
  <si>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</si>
  <si>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</si>
  <si>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</si>
  <si>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</si>
  <si>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</si>
  <si>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</si>
  <si>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</si>
  <si>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</si>
  <si>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</si>
  <si>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</si>
  <si>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</si>
  <si>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</si>
  <si>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</si>
  <si>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</si>
  <si>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</si>
  <si>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</si>
  <si>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</si>
  <si>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</si>
  <si>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</si>
  <si>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</si>
  <si>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</si>
  <si>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</si>
  <si>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</si>
  <si>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</si>
  <si>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</si>
  <si>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</si>
  <si>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</si>
  <si>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</si>
  <si>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</si>
  <si>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</si>
  <si>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</si>
  <si>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</si>
  <si>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</si>
  <si>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</si>
  <si>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</si>
  <si>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</si>
  <si>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</si>
  <si>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</si>
  <si>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</si>
  <si>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</si>
  <si>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</si>
  <si>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</si>
  <si>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</si>
  <si>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</si>
  <si>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</si>
  <si>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</si>
  <si>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</si>
  <si>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</si>
  <si>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</si>
  <si>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</si>
  <si>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</si>
  <si>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</si>
  <si>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</si>
  <si>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</si>
  <si>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</si>
  <si>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</si>
  <si>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</si>
  <si>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</si>
  <si>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</si>
  <si>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</si>
  <si>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</si>
  <si>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</si>
  <si>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</si>
  <si>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</si>
  <si>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</si>
  <si>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</si>
  <si>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</si>
  <si>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</si>
  <si>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</si>
  <si>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</si>
  <si>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</si>
  <si>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</si>
  <si>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</si>
  <si>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</si>
  <si>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</si>
  <si>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</si>
  <si>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</si>
  <si>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</si>
  <si>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</si>
  <si>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</si>
  <si>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</si>
  <si>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</si>
  <si>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</si>
  <si>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</si>
  <si>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</si>
  <si>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</si>
  <si>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</si>
  <si>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</si>
  <si>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</si>
  <si>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</si>
  <si>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</si>
  <si>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</si>
  <si>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</si>
  <si>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</si>
  <si>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</si>
  <si>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</si>
  <si>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</si>
  <si>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</si>
  <si>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</si>
  <si>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</si>
  <si>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</si>
  <si>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</si>
  <si>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</si>
  <si>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</si>
  <si>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</si>
  <si>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</si>
  <si>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</si>
  <si>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</si>
  <si>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</si>
  <si>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</si>
  <si>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</si>
  <si>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</si>
  <si>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</si>
  <si>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</si>
  <si>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</si>
  <si>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</si>
  <si>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</si>
  <si>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</si>
  <si>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</si>
  <si>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</si>
  <si>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</si>
  <si>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</si>
  <si>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</si>
  <si>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</si>
  <si>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</si>
  <si>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</si>
  <si>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</si>
  <si>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</si>
  <si>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</si>
  <si>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</si>
  <si>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</si>
  <si>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</si>
  <si>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</si>
  <si>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</si>
  <si>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</si>
  <si>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</si>
  <si>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</si>
  <si>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</si>
  <si>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</si>
  <si>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</si>
  <si>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</si>
  <si>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</si>
  <si>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</si>
  <si>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</si>
  <si>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</si>
  <si>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</si>
  <si>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</si>
  <si>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</si>
  <si>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</si>
  <si>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</si>
  <si>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</si>
  <si>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</si>
  <si>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</si>
  <si>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</si>
  <si>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</si>
  <si>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</si>
  <si>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</si>
  <si>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</si>
  <si>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</si>
  <si>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</si>
  <si>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</si>
  <si>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</si>
  <si>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</si>
  <si>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</si>
  <si>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</si>
  <si>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</si>
  <si>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</si>
  <si>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</si>
  <si>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</si>
  <si>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</si>
  <si>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</si>
  <si>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</si>
  <si>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</si>
  <si>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</si>
  <si>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</si>
  <si>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</si>
  <si>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</si>
  <si>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</si>
  <si>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</si>
  <si>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</si>
  <si>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</si>
  <si>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</si>
  <si>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</si>
  <si>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</si>
  <si>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</si>
  <si>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</si>
  <si>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</si>
  <si>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</si>
  <si>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</si>
  <si>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</si>
  <si>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</si>
  <si>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</si>
  <si>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</si>
  <si>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</si>
  <si>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</si>
  <si>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</si>
  <si>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</si>
  <si>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</si>
  <si>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</si>
  <si>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</si>
  <si>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</si>
  <si>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</si>
  <si>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</si>
  <si>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</si>
  <si>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</si>
  <si>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</si>
  <si>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</si>
  <si>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</si>
  <si>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</si>
  <si>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</si>
  <si>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</si>
  <si>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</si>
  <si>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</si>
  <si>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</si>
  <si>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</si>
  <si>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</si>
  <si>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</si>
  <si>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</si>
  <si>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</si>
  <si>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</si>
  <si>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</si>
  <si>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</si>
  <si>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</si>
  <si>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</si>
  <si>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</si>
  <si>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</si>
  <si>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</si>
  <si>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</si>
  <si>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</si>
  <si>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</si>
  <si>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</si>
  <si>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</si>
  <si>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</si>
  <si>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</si>
  <si>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</si>
  <si>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</si>
  <si>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</si>
  <si>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</si>
  <si>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</si>
  <si>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</si>
  <si>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</si>
  <si>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</si>
  <si>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</si>
  <si>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</si>
  <si>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</si>
  <si>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</si>
  <si>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</si>
  <si>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</si>
  <si>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</si>
  <si>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</si>
  <si>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</si>
  <si>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</si>
  <si>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</si>
  <si>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</si>
  <si>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</si>
  <si>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</si>
  <si>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</si>
  <si>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</si>
  <si>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</si>
  <si>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</si>
  <si>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</si>
  <si>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</si>
  <si>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</si>
  <si>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</si>
  <si>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</si>
  <si>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</si>
  <si>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</si>
  <si>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</si>
  <si>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</si>
  <si>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</si>
  <si>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</si>
  <si>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</si>
  <si>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</si>
  <si>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</si>
  <si>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</si>
  <si>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</si>
  <si>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</si>
  <si>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</si>
  <si>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</si>
  <si>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</si>
  <si>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</si>
  <si>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</si>
  <si>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</si>
  <si>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</si>
  <si>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</si>
  <si>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</si>
  <si>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</si>
  <si>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</si>
  <si>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</si>
  <si>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</si>
  <si>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</si>
  <si>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</si>
  <si>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</si>
  <si>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</si>
  <si>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</si>
  <si>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</si>
  <si>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</si>
  <si>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</si>
  <si>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</si>
  <si>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</si>
  <si>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</si>
  <si>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</si>
  <si>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</si>
  <si>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</si>
  <si>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</si>
  <si>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</si>
  <si>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</si>
  <si>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</si>
  <si>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</si>
  <si>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</si>
  <si>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</si>
  <si>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</si>
  <si>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</si>
  <si>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</si>
  <si>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</si>
  <si>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</si>
  <si>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</si>
  <si>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</si>
  <si>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</si>
  <si>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</si>
  <si>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</si>
  <si>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</si>
  <si>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</si>
  <si>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</si>
  <si>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</si>
  <si>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</si>
  <si>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</si>
  <si>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</si>
  <si>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</si>
  <si>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</si>
  <si>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</si>
  <si>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</si>
  <si>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</si>
  <si>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</si>
  <si>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</si>
  <si>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</si>
  <si>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</si>
  <si>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</si>
  <si>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</si>
  <si>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</si>
  <si>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</si>
  <si>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</si>
  <si>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</si>
  <si>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</si>
  <si>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</si>
  <si>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</si>
  <si>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</si>
  <si>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</si>
  <si>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</si>
  <si>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</si>
  <si>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</si>
  <si>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</si>
  <si>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</si>
  <si>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</si>
  <si>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</si>
  <si>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</si>
  <si>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</si>
  <si>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</si>
  <si>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</si>
  <si>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</si>
  <si>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</si>
  <si>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</si>
  <si>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</si>
  <si>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</si>
  <si>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</si>
  <si>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</si>
  <si>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</si>
  <si>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</si>
  <si>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</si>
  <si>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</si>
  <si>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</si>
  <si>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</si>
  <si>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</si>
  <si>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</si>
  <si>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</si>
  <si>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</si>
  <si>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</si>
  <si>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</si>
  <si>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</si>
  <si>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</si>
  <si>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</si>
  <si>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</si>
  <si>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</si>
  <si>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</si>
  <si>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</si>
  <si>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</si>
  <si>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</si>
  <si>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</si>
  <si>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</si>
  <si>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</si>
  <si>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</si>
  <si>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</si>
  <si>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</si>
  <si>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</si>
  <si>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</si>
  <si>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</si>
  <si>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</si>
  <si>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</si>
  <si>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</si>
  <si>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</si>
  <si>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</si>
  <si>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</si>
  <si>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</si>
  <si>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</si>
  <si>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</si>
  <si>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</si>
  <si>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</si>
  <si>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</si>
  <si>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</si>
  <si>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</si>
  <si>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</si>
  <si>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</si>
  <si>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</si>
  <si>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</si>
  <si>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</si>
  <si>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</si>
  <si>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</si>
  <si>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</si>
  <si>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</si>
  <si>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</si>
  <si>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</si>
  <si>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</si>
  <si>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</si>
  <si>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</si>
  <si>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</si>
  <si>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</si>
  <si>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</si>
  <si>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</si>
  <si>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</si>
  <si>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</si>
  <si>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</si>
  <si>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</si>
  <si>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</si>
  <si>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</si>
  <si>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</si>
  <si>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</si>
  <si>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</si>
  <si>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</si>
  <si>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</si>
  <si>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</si>
  <si>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</si>
  <si>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</si>
  <si>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</si>
  <si>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</si>
  <si>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</si>
  <si>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</si>
  <si>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</si>
  <si>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</si>
  <si>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</si>
  <si>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</si>
  <si>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</si>
  <si>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</si>
  <si>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</si>
  <si>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</si>
  <si>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</si>
  <si>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</si>
  <si>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</si>
  <si>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</si>
  <si>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</si>
  <si>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</si>
  <si>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</si>
  <si>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</si>
  <si>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</si>
  <si>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</si>
  <si>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</si>
  <si>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</si>
  <si>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</si>
  <si>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</si>
  <si>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</si>
  <si>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</si>
  <si>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</si>
  <si>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</si>
  <si>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</si>
  <si>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</si>
  <si>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</si>
  <si>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</si>
  <si>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</si>
  <si>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</si>
  <si>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</si>
  <si>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</si>
  <si>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</si>
  <si>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</si>
  <si>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</si>
  <si>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</si>
  <si>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</si>
  <si>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</si>
  <si>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</si>
  <si>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</si>
  <si>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</si>
  <si>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</si>
  <si>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</si>
  <si>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</si>
  <si>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</si>
  <si>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</si>
  <si>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</si>
  <si>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</si>
  <si>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</si>
  <si>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</si>
  <si>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</si>
  <si>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</si>
  <si>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</si>
  <si>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</si>
  <si>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</si>
  <si>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</si>
  <si>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</si>
  <si>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</si>
  <si>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</si>
  <si>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</si>
  <si>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</si>
  <si>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</si>
  <si>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</si>
  <si>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</si>
  <si>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</si>
  <si>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</si>
  <si>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</si>
  <si>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</si>
  <si>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</si>
  <si>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</si>
  <si>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</si>
  <si>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</si>
  <si>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</si>
  <si>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</si>
  <si>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</si>
  <si>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</si>
  <si>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</si>
  <si>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</si>
  <si>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</si>
  <si>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</si>
  <si>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</si>
  <si>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</si>
  <si>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</si>
  <si>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</si>
  <si>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</si>
  <si>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</si>
  <si>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</si>
  <si>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</si>
  <si>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</si>
  <si>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</si>
  <si>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</si>
  <si>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</si>
  <si>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</si>
  <si>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</si>
  <si>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</si>
  <si>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</si>
  <si>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</si>
  <si>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</si>
  <si>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</si>
  <si>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</si>
  <si>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</si>
  <si>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</si>
  <si>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</si>
  <si>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</si>
  <si>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</si>
  <si>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</si>
  <si>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</si>
  <si>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</si>
  <si>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</si>
  <si>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</si>
  <si>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</si>
  <si>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</si>
  <si>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</si>
  <si>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</si>
  <si>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</si>
  <si>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</si>
  <si>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</si>
  <si>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</si>
  <si>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</si>
  <si>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</si>
  <si>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</si>
  <si>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</si>
  <si>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</si>
  <si>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</si>
  <si>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</si>
  <si>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</si>
  <si>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</si>
  <si>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</si>
  <si>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</si>
  <si>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</si>
  <si>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</si>
  <si>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</si>
  <si>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</si>
  <si>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</si>
  <si>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</si>
  <si>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</si>
  <si>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</si>
  <si>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</si>
  <si>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</si>
  <si>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</si>
  <si>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</si>
  <si>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</si>
  <si>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</si>
  <si>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</si>
  <si>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</si>
  <si>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</si>
  <si>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</si>
  <si>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</si>
  <si>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</si>
  <si>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</si>
  <si>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</si>
  <si>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</si>
  <si>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</si>
  <si>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</si>
  <si>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</si>
  <si>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</si>
  <si>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</si>
  <si>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</si>
  <si>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</si>
  <si>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</si>
  <si>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</si>
  <si>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</si>
  <si>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</si>
  <si>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</si>
  <si>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</si>
  <si>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</si>
  <si>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</si>
  <si>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</si>
  <si>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</si>
  <si>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</si>
  <si>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</si>
  <si>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</si>
  <si>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</si>
  <si>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</si>
  <si>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</si>
  <si>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</si>
  <si>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</si>
  <si>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</si>
  <si>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</si>
  <si>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</si>
  <si>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</si>
  <si>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</si>
  <si>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</si>
  <si>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</si>
  <si>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</si>
  <si>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</si>
  <si>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</si>
  <si>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</si>
  <si>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</si>
  <si>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</si>
  <si>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</si>
  <si>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</si>
  <si>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</si>
  <si>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</si>
  <si>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</si>
  <si>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</si>
  <si>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</si>
  <si>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</si>
  <si>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</si>
  <si>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</si>
  <si>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</si>
  <si>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</si>
  <si>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</si>
  <si>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</si>
  <si>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</si>
  <si>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</si>
  <si>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</si>
  <si>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</si>
  <si>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</si>
  <si>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</si>
  <si>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</si>
  <si>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</si>
  <si>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</si>
  <si>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</si>
  <si>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</si>
  <si>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</si>
  <si>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</si>
  <si>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</si>
  <si>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</si>
  <si>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</si>
  <si>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</si>
  <si>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</si>
  <si>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</si>
  <si>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</si>
  <si>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</si>
  <si>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</si>
  <si>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</si>
  <si>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</si>
  <si>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</si>
  <si>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</si>
  <si>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</si>
  <si>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</si>
  <si>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</si>
  <si>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</si>
  <si>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</si>
  <si>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</si>
  <si>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</si>
  <si>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</si>
  <si>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</si>
  <si>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</si>
  <si>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</si>
  <si>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</si>
  <si>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</si>
  <si>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</si>
  <si>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</si>
  <si>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</si>
  <si>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</si>
  <si>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</si>
  <si>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</si>
  <si>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</si>
  <si>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</si>
  <si>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</si>
  <si>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</si>
  <si>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</si>
  <si>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</si>
  <si>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</si>
  <si>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</si>
  <si>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</si>
  <si>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</si>
  <si>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</si>
  <si>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</si>
  <si>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</si>
  <si>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</si>
  <si>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</si>
  <si>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</si>
  <si>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</si>
  <si>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</si>
  <si>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</si>
  <si>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</si>
  <si>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</si>
  <si>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</si>
  <si>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</si>
  <si>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</si>
  <si>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</si>
  <si>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</si>
  <si>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</si>
  <si>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</si>
  <si>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</si>
  <si>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</si>
  <si>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</si>
  <si>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</si>
  <si>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</si>
  <si>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</si>
  <si>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</si>
  <si>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</si>
  <si>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</si>
  <si>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</si>
  <si>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</si>
  <si>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</si>
  <si>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</si>
  <si>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</si>
  <si>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</si>
  <si>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</si>
  <si>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</si>
  <si>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</si>
  <si>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</si>
  <si>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</si>
  <si>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</si>
  <si>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</si>
  <si>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</si>
  <si>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</si>
  <si>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</si>
  <si>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</si>
  <si>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</si>
  <si>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</si>
  <si>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</si>
  <si>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</si>
  <si>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</si>
  <si>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</si>
  <si>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</si>
  <si>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</si>
  <si>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</si>
  <si>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</si>
  <si>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</si>
  <si>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</si>
  <si>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</si>
  <si>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</si>
  <si>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</si>
  <si>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</si>
  <si>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</si>
  <si>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</si>
  <si>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</si>
  <si>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</si>
  <si>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</si>
  <si>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</si>
  <si>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</si>
  <si>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</si>
  <si>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</si>
  <si>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</si>
  <si>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</si>
  <si>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</si>
  <si>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</si>
  <si>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</si>
  <si>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</si>
  <si>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</si>
  <si>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</si>
  <si>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</si>
  <si>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</si>
  <si>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</si>
  <si>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</si>
  <si>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</si>
  <si>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</si>
  <si>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</si>
  <si>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</si>
  <si>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</si>
  <si>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</si>
  <si>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</si>
  <si>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</si>
  <si>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</si>
  <si>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</si>
  <si>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</si>
  <si>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</si>
  <si>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</si>
  <si>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</si>
  <si>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</si>
  <si>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</si>
  <si>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</si>
  <si>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</si>
  <si>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</si>
  <si>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</si>
  <si>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</si>
  <si>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</si>
  <si>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</si>
  <si>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</si>
  <si>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</si>
  <si>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</si>
  <si>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</si>
  <si>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</si>
  <si>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</si>
  <si>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</si>
  <si>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</si>
  <si>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</si>
  <si>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</si>
  <si>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</si>
  <si>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</si>
  <si>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</si>
  <si>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</si>
  <si>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</si>
  <si>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</si>
  <si>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</si>
  <si>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</si>
  <si>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</si>
  <si>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</si>
  <si>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</si>
  <si>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</si>
  <si>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</si>
  <si>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</si>
  <si>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</si>
  <si>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</si>
  <si>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</si>
  <si>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</si>
  <si>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</si>
  <si>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</si>
  <si>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</si>
  <si>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</si>
  <si>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</si>
  <si>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</si>
  <si>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</si>
  <si>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</si>
  <si>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</si>
  <si>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</si>
  <si>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</si>
  <si>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</si>
  <si>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</si>
  <si>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</si>
  <si>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</si>
  <si>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</si>
  <si>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</si>
  <si>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</si>
  <si>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</si>
  <si>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</si>
  <si>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</si>
  <si>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</si>
  <si>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</si>
  <si>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</si>
  <si>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</si>
  <si>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</si>
  <si>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</si>
  <si>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</si>
  <si>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</si>
  <si>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</si>
  <si>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</si>
  <si>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</si>
  <si>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</si>
  <si>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</si>
  <si>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</si>
  <si>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</si>
  <si>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</si>
  <si>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</si>
  <si>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</si>
  <si>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</si>
  <si>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</si>
  <si>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</si>
  <si>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</si>
  <si>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</si>
  <si>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</si>
  <si>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</si>
  <si>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</si>
  <si>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</si>
  <si>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</si>
  <si>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</si>
  <si>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</si>
  <si>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</si>
  <si>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</si>
  <si>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</si>
  <si>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</si>
  <si>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</si>
  <si>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</si>
  <si>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</si>
  <si>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</si>
  <si>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</si>
  <si>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</si>
  <si>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</si>
  <si>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</si>
  <si>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</si>
  <si>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</si>
  <si>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</si>
  <si>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</si>
  <si>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</si>
  <si>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</si>
  <si>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</si>
  <si>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</si>
  <si>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</si>
  <si>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</si>
  <si>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</si>
  <si>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</si>
  <si>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</si>
  <si>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</si>
  <si>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</si>
  <si>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</si>
  <si>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</si>
  <si>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</si>
  <si>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</si>
  <si>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</si>
  <si>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</si>
  <si>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</si>
  <si>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</si>
  <si>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</si>
  <si>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</si>
  <si>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</si>
  <si>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</si>
  <si>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</si>
  <si>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</si>
  <si>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</si>
  <si>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</si>
  <si>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</si>
  <si>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</si>
  <si>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</si>
  <si>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</si>
  <si>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</si>
  <si>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</si>
  <si>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</si>
  <si>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</si>
  <si>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</si>
  <si>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</si>
  <si>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</si>
  <si>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</si>
  <si>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</si>
  <si>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</si>
  <si>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</si>
  <si>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</si>
  <si>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</si>
  <si>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</si>
  <si>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</si>
  <si>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</si>
  <si>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</si>
  <si>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</si>
  <si>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</si>
  <si>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</si>
  <si>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</si>
  <si>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</si>
  <si>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</si>
  <si>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</si>
  <si>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</si>
  <si>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</si>
  <si>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</si>
  <si>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</si>
  <si>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</si>
  <si>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</si>
  <si>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</si>
  <si>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</si>
  <si>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</si>
  <si>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</si>
  <si>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</si>
  <si>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</si>
  <si>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</si>
  <si>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</si>
  <si>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</si>
  <si>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</si>
  <si>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</si>
  <si>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</si>
  <si>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</si>
  <si>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</si>
  <si>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</si>
  <si>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</si>
  <si>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</si>
  <si>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</si>
  <si>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</si>
  <si>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</si>
  <si>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</si>
  <si>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</si>
  <si>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</si>
  <si>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</si>
  <si>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</si>
  <si>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</si>
  <si>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</si>
  <si>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</si>
  <si>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</si>
  <si>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</si>
  <si>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</si>
  <si>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</si>
  <si>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</si>
  <si>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</si>
  <si>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</si>
  <si>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</si>
  <si>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</si>
  <si>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</si>
  <si>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</si>
  <si>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</si>
  <si>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</si>
  <si>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</si>
  <si>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</si>
  <si>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</si>
  <si>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</si>
  <si>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</si>
  <si>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</si>
  <si>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</si>
  <si>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</si>
  <si>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</si>
  <si>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</si>
  <si>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</si>
  <si>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</si>
  <si>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</si>
  <si>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</si>
  <si>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</si>
  <si>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</si>
  <si>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</si>
  <si>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</si>
  <si>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</si>
  <si>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</si>
  <si>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</si>
  <si>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</si>
  <si>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</si>
  <si>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</si>
  <si>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</si>
  <si>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</si>
  <si>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</si>
  <si>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</si>
  <si>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</si>
  <si>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</si>
  <si>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</si>
  <si>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</si>
  <si>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</si>
  <si>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</si>
  <si>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</si>
  <si>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</si>
  <si>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</si>
  <si>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</si>
  <si>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</si>
  <si>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</si>
  <si>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</si>
  <si>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</si>
  <si>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</si>
  <si>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</si>
  <si>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</si>
  <si>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</si>
  <si>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</si>
  <si>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</si>
  <si>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</si>
  <si>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</si>
  <si>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</si>
  <si>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</si>
  <si>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</si>
  <si>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</si>
  <si>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</si>
  <si>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</si>
  <si>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</si>
  <si>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</si>
  <si>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</si>
  <si>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</si>
  <si>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</si>
  <si>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</si>
  <si>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</si>
  <si>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</si>
  <si>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</si>
  <si>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</si>
  <si>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</si>
  <si>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</si>
  <si>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</si>
  <si>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</si>
  <si>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</si>
  <si>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</si>
  <si>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</si>
  <si>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</si>
  <si>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</si>
  <si>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</si>
  <si>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</si>
  <si>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</si>
  <si>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</si>
  <si>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</si>
  <si>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</si>
  <si>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</si>
  <si>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</si>
  <si>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</si>
  <si>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</si>
  <si>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</si>
  <si>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</si>
  <si>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</si>
  <si>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</si>
  <si>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</si>
  <si>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</si>
  <si>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</si>
  <si>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</si>
  <si>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</si>
  <si>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</si>
  <si>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</si>
  <si>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</si>
  <si>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</si>
  <si>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</si>
  <si>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</si>
  <si>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</si>
  <si>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</si>
  <si>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</si>
  <si>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</si>
  <si>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</si>
  <si>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</si>
  <si>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</si>
  <si>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</si>
  <si>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</si>
  <si>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</si>
  <si>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</si>
  <si>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</si>
  <si>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</si>
  <si>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</si>
  <si>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</si>
  <si>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</si>
  <si>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</si>
  <si>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</si>
  <si>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</si>
  <si>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</si>
  <si>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</si>
  <si>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</si>
  <si>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</si>
  <si>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</si>
  <si>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</si>
  <si>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</si>
  <si>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</si>
  <si>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</si>
  <si>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</si>
  <si>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</si>
  <si>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</si>
  <si>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</si>
  <si>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</si>
  <si>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</si>
  <si>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</si>
  <si>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</si>
  <si>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</si>
  <si>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</si>
  <si>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</si>
  <si>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</si>
  <si>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</si>
  <si>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</si>
  <si>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</si>
  <si>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</si>
  <si>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</si>
  <si>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</si>
  <si>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</si>
  <si>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</si>
  <si>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</si>
  <si>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</si>
  <si>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</si>
  <si>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</si>
  <si>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</si>
  <si>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</si>
  <si>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</si>
  <si>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</si>
  <si>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</si>
  <si>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</si>
  <si>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</si>
  <si>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</si>
  <si>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</si>
  <si>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</si>
  <si>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</si>
  <si>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</si>
  <si>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</si>
  <si>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</si>
  <si>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</si>
  <si>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</si>
  <si>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</si>
  <si>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</si>
  <si>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</si>
  <si>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</si>
  <si>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</si>
  <si>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</si>
  <si>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</si>
  <si>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</si>
  <si>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</si>
  <si>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</si>
  <si>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</si>
  <si>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</si>
  <si>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</si>
  <si>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</si>
  <si>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</si>
  <si>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</si>
  <si>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</si>
  <si>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</si>
  <si>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</si>
  <si>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</si>
  <si>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</si>
  <si>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</si>
  <si>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</si>
  <si>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</si>
  <si>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</si>
  <si>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</si>
  <si>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</si>
  <si>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</si>
  <si>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</si>
  <si>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</si>
  <si>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</si>
  <si>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</si>
  <si>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</si>
  <si>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</si>
  <si>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</si>
  <si>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</si>
  <si>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</si>
  <si>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</si>
  <si>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</si>
  <si>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</si>
  <si>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</si>
  <si>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</si>
  <si>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</si>
  <si>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</si>
  <si>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</si>
  <si>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</si>
  <si>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</si>
  <si>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</si>
  <si>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</si>
  <si>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</si>
  <si>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</si>
  <si>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</si>
  <si>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</si>
  <si>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</si>
  <si>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</si>
  <si>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</si>
  <si>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</si>
  <si>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</si>
  <si>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</si>
  <si>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</si>
  <si>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</si>
  <si>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</si>
  <si>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</si>
  <si>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</si>
  <si>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</si>
  <si>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</si>
  <si>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</si>
  <si>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</si>
  <si>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</si>
  <si>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</si>
  <si>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</si>
  <si>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</si>
  <si>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</si>
  <si>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</si>
  <si>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</si>
  <si>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</si>
  <si>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</si>
  <si>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</si>
  <si>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</si>
  <si>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</si>
  <si>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</si>
  <si>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</si>
  <si>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</si>
  <si>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</si>
  <si>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</si>
  <si>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</si>
  <si>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</si>
  <si>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</si>
  <si>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</si>
  <si>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</si>
  <si>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</si>
  <si>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</si>
  <si>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</si>
  <si>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</si>
  <si>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</si>
  <si>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</si>
  <si>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</si>
  <si>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</si>
  <si>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</si>
  <si>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</si>
  <si>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</si>
  <si>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</si>
  <si>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</si>
  <si>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</si>
  <si>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</si>
  <si>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</si>
  <si>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</si>
  <si>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</si>
  <si>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</si>
  <si>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</si>
  <si>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</si>
  <si>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</si>
  <si>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</si>
  <si>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</si>
  <si>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</si>
  <si>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</si>
  <si>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</si>
  <si>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</si>
  <si>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</si>
  <si>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</si>
  <si>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</si>
  <si>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</si>
  <si>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</si>
  <si>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</si>
  <si>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</si>
  <si>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</si>
  <si>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</si>
  <si>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</si>
  <si>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</si>
  <si>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</si>
  <si>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</si>
  <si>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</si>
  <si>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</si>
  <si>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</si>
  <si>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</si>
  <si>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</si>
  <si>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</si>
  <si>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</si>
  <si>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</si>
  <si>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</si>
  <si>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</si>
  <si>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</si>
  <si>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</si>
  <si>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</si>
  <si>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</si>
  <si>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</si>
  <si>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</si>
  <si>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</si>
  <si>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</si>
  <si>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</si>
  <si>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</si>
  <si>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</si>
  <si>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</si>
  <si>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</si>
  <si>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</si>
  <si>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</si>
  <si>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</si>
  <si>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</si>
  <si>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</si>
  <si>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</si>
  <si>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</si>
  <si>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</si>
  <si>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</si>
  <si>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</si>
  <si>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</si>
  <si>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</si>
  <si>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</si>
  <si>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</si>
  <si>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</si>
  <si>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</si>
  <si>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</si>
  <si>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</si>
  <si>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</si>
  <si>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</si>
  <si>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</si>
  <si>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</si>
  <si>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</si>
  <si>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</si>
  <si>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</si>
  <si>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</si>
  <si>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</si>
  <si>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</si>
  <si>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</si>
  <si>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</si>
  <si>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</si>
  <si>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</si>
  <si>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</si>
  <si>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</si>
  <si>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</si>
  <si>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</si>
  <si>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</si>
  <si>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</si>
  <si>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</si>
  <si>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</si>
  <si>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</si>
  <si>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</si>
  <si>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</si>
  <si>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</si>
  <si>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</si>
  <si>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</si>
  <si>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</si>
  <si>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</si>
  <si>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</si>
  <si>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</si>
  <si>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</si>
  <si>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</si>
  <si>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</si>
  <si>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</si>
  <si>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</si>
  <si>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</si>
  <si>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</si>
  <si>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</si>
  <si>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</si>
  <si>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</si>
  <si>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</si>
  <si>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</si>
  <si>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</si>
  <si>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</si>
  <si>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</si>
  <si>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</si>
  <si>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</si>
  <si>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</si>
  <si>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</si>
  <si>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</si>
  <si>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</si>
  <si>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</si>
  <si>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</si>
  <si>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</si>
  <si>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</si>
  <si>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</si>
  <si>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</si>
  <si>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</si>
  <si>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</si>
  <si>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</si>
  <si>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</si>
  <si>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</si>
  <si>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</si>
  <si>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</si>
  <si>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</si>
  <si>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</si>
  <si>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</si>
  <si>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</si>
  <si>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</si>
  <si>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</si>
  <si>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</si>
  <si>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</si>
  <si>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</si>
  <si>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</si>
  <si>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</si>
  <si>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</si>
  <si>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</si>
  <si>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</si>
  <si>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</si>
  <si>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</si>
  <si>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</si>
  <si>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</si>
  <si>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</si>
  <si>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</si>
  <si>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</si>
  <si>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</si>
  <si>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</si>
  <si>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</si>
  <si>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</si>
  <si>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</si>
  <si>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</si>
  <si>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</si>
  <si>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</si>
  <si>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</si>
  <si>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</si>
  <si>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</si>
  <si>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</si>
  <si>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</si>
  <si>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</si>
  <si>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</si>
  <si>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</si>
  <si>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</si>
  <si>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</si>
  <si>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</si>
  <si>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</si>
  <si>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</si>
  <si>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</si>
  <si>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</si>
  <si>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</si>
  <si>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</si>
  <si>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</si>
  <si>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</si>
  <si>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</si>
  <si>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</si>
  <si>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</si>
  <si>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</si>
  <si>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</si>
  <si>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</si>
  <si>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</si>
  <si>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</si>
  <si>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</si>
  <si>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</si>
  <si>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</si>
  <si>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</si>
  <si>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</si>
  <si>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</si>
  <si>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</si>
  <si>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</si>
  <si>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</si>
  <si>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</si>
  <si>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</si>
  <si>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</si>
  <si>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</si>
  <si>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</si>
  <si>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</si>
  <si>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</si>
  <si>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</si>
  <si>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</si>
  <si>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</si>
  <si>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</si>
  <si>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</si>
  <si>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</si>
  <si>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</si>
  <si>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</si>
  <si>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</si>
  <si>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</si>
  <si>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</si>
  <si>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</si>
  <si>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</si>
  <si>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</si>
  <si>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</si>
  <si>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</si>
  <si>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</si>
  <si>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</si>
  <si>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</si>
  <si>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</si>
  <si>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</si>
  <si>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</si>
  <si>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</si>
  <si>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</si>
  <si>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</si>
  <si>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</si>
  <si>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</si>
  <si>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</si>
  <si>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</si>
  <si>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</si>
  <si>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</si>
  <si>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</si>
  <si>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</si>
  <si>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</si>
  <si>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</si>
  <si>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</si>
  <si>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</si>
  <si>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</si>
  <si>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</si>
  <si>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</si>
  <si>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</si>
  <si>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</si>
  <si>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</si>
  <si>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</si>
  <si>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</si>
  <si>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</si>
  <si>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</si>
  <si>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</si>
  <si>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</si>
  <si>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</si>
  <si>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</si>
  <si>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</si>
  <si>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</si>
  <si>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</si>
  <si>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</si>
  <si>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</si>
  <si>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</si>
  <si>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</si>
  <si>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</si>
  <si>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</si>
  <si>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</si>
  <si>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</si>
  <si>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</si>
  <si>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</si>
  <si>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</si>
  <si>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</si>
  <si>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</si>
  <si>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</si>
  <si>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</si>
  <si>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</si>
  <si>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</si>
  <si>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</si>
  <si>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</si>
  <si>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</si>
  <si>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</si>
  <si>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</si>
  <si>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</si>
  <si>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</si>
  <si>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</si>
  <si>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</si>
  <si>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</si>
  <si>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</si>
  <si>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</si>
  <si>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</si>
  <si>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</si>
  <si>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</si>
  <si>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</si>
  <si>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</si>
  <si>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</si>
  <si>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</si>
  <si>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</si>
  <si>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</si>
  <si>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</si>
  <si>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</si>
  <si>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</si>
  <si>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</si>
  <si>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</si>
  <si>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</si>
  <si>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</si>
  <si>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</si>
  <si>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</si>
  <si>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</si>
  <si>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</si>
  <si>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</si>
  <si>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</si>
  <si>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</si>
  <si>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</si>
  <si>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</si>
  <si>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</si>
  <si>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</si>
  <si>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</si>
  <si>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</si>
  <si>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</si>
  <si>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</si>
  <si>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</si>
  <si>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</si>
  <si>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</si>
  <si>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</si>
  <si>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</si>
  <si>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</si>
  <si>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</si>
  <si>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</si>
  <si>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</si>
  <si>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</si>
  <si>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</si>
  <si>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</si>
  <si>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</si>
  <si>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</si>
  <si>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</si>
  <si>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</si>
  <si>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</si>
  <si>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</si>
  <si>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</si>
  <si>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</si>
  <si>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</si>
  <si>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</si>
  <si>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</si>
  <si>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</si>
  <si>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</si>
  <si>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</si>
  <si>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</si>
  <si>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</si>
  <si>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</si>
  <si>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</si>
  <si>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</si>
  <si>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</si>
  <si>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</si>
  <si>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</si>
  <si>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</si>
  <si>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</si>
  <si>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</si>
  <si>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</si>
  <si>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</si>
  <si>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</si>
  <si>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</si>
  <si>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</si>
  <si>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</si>
  <si>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</si>
  <si>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</si>
  <si>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</si>
  <si>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</si>
  <si>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</si>
  <si>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</si>
  <si>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</si>
  <si>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</si>
  <si>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</si>
  <si>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</si>
  <si>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</si>
  <si>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</si>
  <si>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</si>
  <si>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</si>
  <si>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</si>
  <si>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</si>
  <si>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</si>
  <si>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</si>
  <si>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</si>
  <si>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</si>
  <si>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</si>
  <si>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</si>
  <si>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</si>
  <si>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</si>
  <si>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</si>
  <si>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</si>
  <si>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</si>
  <si>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</si>
  <si>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</si>
  <si>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</si>
  <si>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</si>
  <si>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</si>
  <si>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</si>
  <si>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</si>
  <si>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</si>
  <si>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</si>
  <si>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</si>
  <si>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</si>
  <si>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</si>
  <si>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</si>
  <si>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</si>
  <si>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</si>
  <si>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</si>
  <si>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</si>
  <si>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</si>
  <si>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</si>
  <si>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</si>
  <si>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</si>
  <si>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</si>
  <si>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</si>
  <si>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</si>
  <si>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</si>
  <si>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</si>
  <si>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</si>
  <si>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</si>
  <si>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</si>
  <si>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</si>
  <si>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</si>
  <si>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</si>
  <si>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</si>
  <si>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</si>
  <si>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</si>
  <si>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</si>
  <si>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</si>
  <si>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</si>
  <si>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</si>
  <si>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</si>
  <si>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</si>
  <si>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</si>
  <si>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</si>
  <si>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</si>
  <si>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</si>
  <si>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</si>
  <si>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</si>
  <si>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</si>
  <si>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</si>
  <si>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</si>
  <si>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</si>
  <si>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</si>
  <si>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</si>
  <si>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</si>
  <si>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</si>
  <si>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</si>
  <si>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</si>
  <si>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</si>
  <si>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</si>
  <si>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</si>
  <si>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</si>
  <si>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</si>
  <si>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</si>
  <si>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</si>
  <si>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</si>
  <si>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</si>
  <si>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</si>
  <si>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</si>
  <si>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</si>
  <si>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</si>
  <si>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</si>
  <si>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</si>
  <si>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</si>
  <si>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</si>
  <si>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</si>
  <si>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</si>
  <si>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</si>
  <si>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</si>
  <si>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</si>
  <si>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</si>
  <si>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</si>
  <si>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</si>
  <si>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</si>
  <si>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</si>
  <si>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</si>
  <si>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</si>
  <si>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</si>
  <si>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</si>
  <si>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</si>
  <si>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</si>
  <si>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</si>
  <si>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</si>
  <si>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</si>
  <si>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</si>
  <si>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</si>
  <si>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</si>
  <si>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</si>
  <si>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</si>
  <si>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</si>
  <si>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</si>
  <si>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</si>
  <si>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</si>
  <si>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</si>
  <si>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</si>
  <si>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</si>
  <si>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</si>
  <si>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</si>
  <si>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</si>
  <si>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</si>
  <si>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</si>
  <si>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</si>
  <si>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</si>
  <si>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</si>
  <si>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</si>
  <si>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</si>
  <si>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</si>
  <si>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</si>
  <si>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</si>
  <si>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</si>
  <si>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</si>
  <si>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</si>
  <si>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</si>
  <si>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</si>
  <si>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</si>
  <si>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</si>
  <si>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</si>
  <si>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</si>
  <si>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</si>
  <si>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</si>
  <si>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</si>
  <si>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</si>
  <si>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</si>
  <si>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</si>
  <si>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</si>
  <si>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</si>
  <si>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</si>
  <si>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</si>
  <si>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</si>
  <si>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</si>
  <si>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</si>
  <si>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</si>
  <si>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</si>
  <si>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</si>
  <si>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</si>
  <si>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</si>
  <si>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</si>
  <si>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</si>
  <si>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</si>
  <si>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</si>
  <si>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</si>
  <si>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</si>
  <si>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</si>
  <si>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</si>
  <si>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</si>
  <si>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</si>
  <si>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</si>
  <si>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</si>
  <si>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</si>
  <si>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</si>
  <si>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</si>
  <si>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</si>
  <si>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</si>
  <si>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</si>
  <si>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</si>
  <si>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</si>
  <si>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</si>
  <si>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</si>
  <si>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</si>
  <si>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</si>
  <si>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</si>
  <si>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</si>
  <si>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</si>
  <si>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</si>
  <si>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</si>
  <si>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</si>
  <si>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</si>
  <si>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</si>
  <si>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</si>
  <si>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</si>
  <si>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</si>
  <si>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</si>
  <si>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</si>
  <si>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</si>
  <si>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</si>
  <si>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</si>
  <si>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</si>
  <si>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</si>
  <si>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</si>
  <si>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</si>
  <si>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</si>
  <si>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</si>
  <si>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</si>
  <si>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</si>
  <si>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</si>
  <si>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</si>
  <si>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</si>
  <si>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</si>
  <si>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</si>
  <si>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</si>
  <si>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</si>
  <si>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</si>
  <si>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</si>
  <si>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</si>
  <si>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</si>
  <si>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</si>
  <si>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</si>
  <si>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</si>
  <si>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</si>
  <si>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</si>
  <si>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</si>
  <si>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</si>
  <si>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</si>
  <si>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</si>
  <si>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</si>
  <si>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</si>
  <si>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</si>
  <si>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</si>
  <si>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</si>
  <si>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</si>
  <si>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</si>
  <si>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</si>
  <si>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</si>
  <si>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</si>
  <si>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</si>
  <si>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</si>
  <si>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</si>
  <si>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</si>
  <si>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</si>
  <si>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</si>
  <si>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</si>
  <si>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</si>
  <si>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</si>
  <si>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</si>
  <si>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</si>
  <si>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</si>
  <si>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</si>
  <si>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</si>
  <si>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</si>
  <si>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</si>
  <si>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</si>
  <si>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</si>
  <si>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</si>
  <si>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</si>
  <si>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</si>
  <si>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</si>
  <si>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</si>
  <si>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</si>
  <si>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</si>
  <si>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</si>
  <si>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</si>
  <si>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</si>
  <si>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</si>
  <si>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</si>
  <si>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</si>
  <si>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</si>
  <si>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</si>
  <si>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</si>
  <si>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</si>
  <si>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</si>
  <si>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</si>
  <si>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</si>
  <si>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</si>
  <si>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</si>
  <si>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</si>
  <si>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</si>
  <si>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</si>
  <si>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</si>
  <si>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</si>
  <si>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</si>
  <si>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</si>
  <si>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</si>
  <si>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</si>
  <si>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</si>
  <si>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</si>
  <si>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</si>
  <si>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</si>
  <si>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</si>
  <si>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</si>
  <si>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</si>
  <si>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</si>
  <si>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</si>
  <si>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</si>
  <si>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</si>
  <si>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</si>
  <si>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</si>
  <si>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</si>
  <si>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</si>
  <si>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</si>
  <si>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</si>
  <si>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</si>
  <si>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</si>
  <si>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</si>
  <si>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</si>
  <si>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</si>
  <si>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</si>
  <si>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</si>
  <si>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</si>
  <si>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</si>
  <si>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</si>
  <si>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</si>
  <si>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</si>
  <si>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</si>
  <si>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</si>
  <si>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</si>
  <si>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</si>
  <si>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</si>
  <si>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</si>
  <si>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</si>
  <si>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</si>
  <si>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</si>
  <si>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</si>
  <si>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</si>
  <si>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</si>
  <si>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</si>
  <si>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</si>
  <si>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</si>
  <si>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</si>
  <si>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</si>
  <si>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</si>
  <si>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</si>
  <si>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</si>
  <si>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</si>
  <si>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</si>
  <si>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</si>
  <si>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</si>
  <si>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</si>
  <si>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</si>
  <si>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</si>
  <si>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</si>
  <si>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</si>
  <si>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</si>
  <si>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</si>
  <si>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</si>
  <si>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</si>
  <si>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</si>
  <si>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</si>
  <si>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</si>
  <si>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</si>
  <si>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</si>
  <si>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</si>
  <si>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</si>
  <si>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</si>
  <si>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</si>
  <si>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</si>
  <si>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</si>
  <si>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</si>
  <si>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</si>
  <si>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</si>
  <si>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</si>
  <si>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</si>
  <si>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</si>
  <si>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</si>
  <si>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</si>
  <si>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</si>
  <si>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</si>
  <si>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</si>
  <si>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</si>
  <si>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</si>
  <si>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</si>
  <si>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</si>
  <si>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</si>
  <si>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</si>
  <si>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</si>
  <si>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</si>
  <si>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</si>
  <si>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</si>
  <si>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</si>
  <si>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</si>
  <si>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</si>
  <si>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</si>
  <si>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</si>
  <si>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</si>
  <si>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</si>
  <si>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</si>
  <si>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</si>
  <si>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</si>
  <si>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</si>
  <si>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</si>
  <si>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</si>
  <si>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</si>
  <si>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</si>
  <si>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</si>
  <si>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</si>
  <si>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</si>
  <si>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</si>
  <si>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</si>
  <si>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</si>
  <si>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</si>
  <si>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</si>
  <si>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</si>
  <si>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</si>
  <si>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</si>
  <si>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</si>
  <si>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</si>
  <si>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</si>
  <si>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</si>
  <si>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</si>
  <si>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</si>
  <si>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</si>
  <si>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</si>
  <si>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</si>
  <si>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</si>
  <si>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</si>
  <si>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</si>
  <si>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</si>
  <si>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</si>
  <si>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</si>
  <si>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</si>
  <si>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</si>
  <si>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</si>
  <si>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</si>
  <si>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</si>
  <si>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</si>
  <si>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</si>
  <si>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</si>
  <si>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</si>
  <si>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</si>
  <si>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</si>
  <si>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</si>
  <si>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</si>
  <si>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</si>
  <si>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</si>
  <si>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</si>
  <si>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</si>
  <si>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</si>
  <si>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</si>
  <si>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</si>
  <si>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</si>
  <si>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</si>
  <si>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</si>
  <si>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</si>
  <si>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</si>
  <si>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</si>
  <si>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</si>
  <si>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</si>
  <si>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</si>
  <si>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</si>
  <si>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</si>
  <si>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</si>
  <si>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</si>
  <si>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</si>
  <si>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</si>
  <si>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</si>
  <si>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</si>
  <si>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</si>
  <si>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</si>
  <si>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</si>
  <si>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</si>
  <si>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</si>
  <si>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</si>
  <si>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</si>
  <si>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</si>
  <si>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</si>
  <si>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</si>
  <si>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</si>
  <si>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</si>
  <si>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</si>
  <si>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</si>
  <si>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</si>
  <si>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</si>
  <si>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</si>
  <si>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</si>
  <si>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</si>
  <si>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</si>
  <si>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</si>
  <si>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</si>
  <si>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</si>
  <si>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</si>
  <si>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</si>
  <si>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</si>
  <si>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</si>
  <si>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</si>
  <si>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</si>
  <si>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</si>
  <si>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</si>
  <si>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</si>
  <si>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</si>
  <si>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</si>
  <si>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</si>
  <si>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</si>
  <si>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</si>
  <si>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</si>
  <si>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</si>
  <si>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</si>
  <si>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</si>
  <si>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</si>
  <si>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</si>
  <si>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</si>
  <si>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</si>
  <si>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</si>
  <si>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</si>
  <si>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</si>
  <si>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</si>
  <si>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</si>
  <si>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</si>
  <si>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</si>
  <si>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</si>
  <si>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</si>
  <si>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</si>
  <si>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</si>
  <si>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</si>
  <si>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</si>
  <si>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</si>
  <si>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</si>
  <si>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</si>
  <si>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</si>
  <si>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</si>
  <si>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</si>
  <si>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</si>
  <si>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</si>
  <si>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</si>
  <si>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</si>
  <si>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</si>
  <si>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</si>
  <si>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</si>
  <si>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</si>
  <si>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</si>
  <si>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</si>
  <si>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</si>
  <si>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</si>
  <si>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</si>
  <si>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</si>
  <si>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</si>
  <si>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</si>
  <si>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</si>
  <si>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</si>
  <si>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</si>
  <si>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</si>
  <si>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</si>
  <si>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</si>
  <si>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</si>
  <si>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</si>
  <si>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</si>
  <si>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</si>
  <si>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</si>
  <si>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</si>
  <si>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</si>
  <si>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</si>
  <si>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</si>
  <si>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</si>
  <si>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</si>
  <si>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</si>
  <si>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</si>
  <si>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</si>
  <si>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</si>
  <si>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</si>
  <si>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</si>
  <si>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</si>
  <si>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</si>
  <si>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</si>
  <si>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</si>
  <si>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</si>
  <si>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</si>
  <si>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</si>
  <si>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</si>
  <si>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</si>
  <si>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</si>
  <si>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</si>
  <si>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</si>
  <si>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</si>
  <si>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</si>
  <si>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</si>
  <si>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</si>
  <si>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</si>
  <si>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</si>
  <si>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</si>
  <si>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</si>
  <si>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</si>
  <si>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</si>
  <si>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</si>
  <si>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</si>
  <si>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</si>
  <si>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</si>
  <si>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</si>
  <si>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</si>
  <si>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</si>
  <si>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</si>
  <si>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</si>
  <si>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</si>
  <si>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</si>
  <si>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</si>
  <si>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</si>
  <si>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</si>
  <si>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</si>
  <si>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</si>
  <si>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</si>
  <si>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</si>
  <si>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</si>
  <si>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</si>
  <si>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</si>
  <si>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</si>
  <si>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</si>
  <si>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</si>
  <si>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</si>
  <si>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</si>
  <si>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</si>
  <si>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</si>
  <si>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</si>
  <si>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</si>
  <si>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</si>
  <si>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</si>
  <si>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</si>
  <si>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</si>
  <si>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</si>
  <si>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</si>
  <si>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</si>
  <si>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</si>
  <si>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</si>
  <si>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</si>
  <si>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</si>
  <si>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</si>
  <si>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</si>
  <si>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</si>
  <si>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</si>
  <si>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</si>
  <si>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</si>
  <si>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</si>
  <si>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</si>
  <si>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</si>
  <si>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</si>
  <si>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</si>
  <si>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</si>
  <si>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</si>
  <si>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</si>
  <si>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</si>
  <si>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</si>
  <si>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</si>
  <si>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</si>
  <si>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</si>
  <si>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</si>
  <si>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</si>
  <si>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</si>
  <si>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</si>
  <si>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</si>
  <si>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</si>
  <si>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</si>
  <si>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</si>
  <si>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</si>
  <si>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</si>
  <si>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</si>
  <si>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</si>
  <si>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</si>
  <si>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</si>
  <si>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</si>
  <si>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</si>
  <si>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</si>
  <si>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</si>
  <si>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</si>
  <si>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</si>
  <si>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</si>
  <si>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</si>
  <si>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</si>
  <si>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</si>
  <si>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</si>
  <si>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</si>
  <si>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</si>
  <si>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</si>
  <si>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</si>
  <si>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</si>
  <si>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</si>
  <si>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</si>
  <si>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</si>
  <si>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</si>
  <si>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</si>
  <si>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</si>
  <si>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</si>
  <si>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</si>
  <si>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</si>
  <si>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</si>
  <si>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</si>
  <si>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</si>
  <si>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</si>
  <si>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</si>
  <si>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</si>
  <si>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</si>
  <si>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</si>
  <si>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</si>
  <si>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</si>
  <si>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</si>
  <si>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</si>
  <si>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</si>
  <si>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</si>
  <si>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</si>
  <si>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</si>
  <si>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</si>
  <si>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</si>
  <si>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</si>
  <si>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</si>
  <si>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</si>
  <si>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</si>
  <si>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</si>
  <si>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</si>
  <si>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</si>
  <si>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</si>
  <si>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</si>
  <si>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</si>
  <si>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</si>
  <si>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</si>
  <si>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</si>
  <si>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</si>
  <si>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</si>
  <si>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</si>
  <si>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</si>
  <si>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</si>
  <si>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</si>
  <si>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</si>
  <si>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</si>
  <si>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</si>
  <si>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</si>
  <si>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</si>
  <si>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</si>
  <si>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</si>
  <si>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</si>
  <si>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</si>
  <si>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</si>
  <si>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</si>
  <si>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</si>
  <si>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</si>
  <si>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</si>
  <si>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</si>
  <si>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</si>
  <si>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</si>
  <si>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</si>
  <si>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</si>
  <si>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</si>
  <si>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</si>
  <si>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</si>
  <si>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</si>
  <si>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</si>
  <si>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</si>
  <si>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</si>
  <si>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</si>
  <si>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</si>
  <si>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</si>
  <si>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</si>
  <si>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</si>
  <si>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</si>
  <si>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</si>
  <si>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</si>
  <si>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</si>
  <si>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</si>
  <si>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</si>
  <si>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</si>
  <si>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</si>
  <si>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</si>
  <si>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</si>
  <si>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</si>
  <si>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</si>
  <si>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</si>
  <si>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</si>
  <si>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</si>
  <si>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</si>
  <si>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</si>
  <si>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</si>
  <si>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</si>
  <si>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</si>
  <si>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</si>
  <si>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</si>
  <si>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</si>
  <si>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</si>
  <si>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</si>
  <si>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</si>
  <si>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</si>
  <si>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</si>
  <si>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</si>
  <si>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</si>
  <si>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</si>
  <si>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</si>
  <si>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</si>
  <si>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</si>
  <si>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</si>
  <si>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</si>
  <si>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</si>
  <si>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</si>
  <si>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</si>
  <si>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</si>
  <si>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</si>
  <si>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</si>
  <si>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</si>
  <si>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</si>
  <si>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</si>
  <si>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</si>
  <si>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</si>
  <si>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</si>
  <si>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</si>
  <si>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</si>
  <si>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</si>
  <si>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</si>
  <si>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</si>
  <si>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</si>
  <si>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</si>
  <si>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</si>
  <si>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</si>
  <si>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</si>
  <si>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</si>
  <si>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</si>
  <si>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</si>
  <si>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</si>
  <si>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</si>
  <si>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</si>
  <si>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</si>
  <si>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</si>
  <si>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</si>
  <si>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</si>
  <si>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</si>
  <si>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</si>
  <si>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</si>
  <si>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</si>
  <si>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</si>
  <si>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</si>
  <si>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</si>
  <si>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</si>
  <si>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</si>
  <si>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</si>
  <si>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</si>
  <si>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</si>
  <si>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</si>
  <si>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</si>
  <si>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</si>
  <si>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</si>
  <si>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</si>
  <si>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</si>
  <si>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</si>
  <si>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</si>
  <si>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</si>
  <si>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</si>
  <si>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</si>
  <si>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</si>
  <si>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</si>
  <si>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</si>
  <si>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</si>
  <si>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</si>
  <si>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</si>
  <si>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</si>
  <si>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</si>
  <si>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</si>
  <si>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</si>
  <si>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</si>
  <si>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</si>
  <si>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</si>
  <si>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</si>
  <si>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</si>
  <si>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</si>
  <si>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</si>
  <si>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</si>
  <si>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</si>
  <si>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</si>
  <si>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</si>
  <si>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</si>
  <si>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</si>
  <si>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</si>
  <si>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</si>
  <si>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</si>
  <si>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</si>
  <si>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</si>
  <si>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</si>
  <si>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</si>
  <si>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</si>
  <si>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</si>
  <si>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</si>
  <si>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</si>
  <si>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</si>
  <si>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</si>
  <si>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</si>
  <si>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</si>
  <si>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</si>
  <si>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</si>
  <si>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</si>
  <si>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</si>
  <si>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</si>
  <si>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</si>
  <si>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</si>
  <si>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</si>
  <si>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</si>
  <si>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</si>
  <si>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</si>
  <si>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</si>
  <si>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</si>
  <si>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</si>
  <si>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</si>
  <si>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</si>
  <si>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</si>
  <si>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</si>
  <si>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</si>
  <si>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</si>
  <si>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</si>
  <si>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</si>
  <si>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</si>
  <si>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</si>
  <si>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</si>
  <si>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</si>
  <si>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</si>
  <si>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</si>
  <si>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</si>
  <si>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</si>
  <si>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</si>
  <si>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</si>
  <si>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</si>
  <si>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</si>
  <si>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</si>
  <si>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</si>
  <si>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</si>
  <si>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</si>
  <si>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</si>
  <si>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</si>
  <si>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</si>
  <si>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</si>
  <si>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</si>
  <si>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</si>
  <si>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</si>
  <si>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</si>
  <si>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</si>
  <si>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</si>
  <si>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</si>
  <si>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</si>
  <si>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</si>
  <si>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</si>
  <si>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</si>
  <si>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</si>
  <si>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</si>
  <si>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</si>
  <si>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</si>
  <si>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</si>
  <si>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</si>
  <si>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</si>
  <si>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</si>
  <si>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</si>
  <si>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</si>
  <si>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</si>
  <si>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</si>
  <si>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</si>
  <si>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</si>
  <si>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</si>
  <si>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</si>
  <si>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</si>
  <si>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</si>
  <si>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</si>
  <si>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</si>
  <si>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</si>
  <si>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</si>
  <si>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</si>
  <si>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</si>
  <si>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</si>
  <si>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</si>
  <si>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</si>
  <si>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</si>
  <si>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</si>
  <si>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</si>
  <si>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</si>
  <si>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</si>
  <si>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</si>
  <si>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</si>
  <si>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</si>
  <si>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</si>
  <si>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</si>
  <si>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</si>
  <si>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</si>
  <si>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</si>
  <si>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</si>
  <si>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</si>
  <si>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</si>
  <si>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</si>
  <si>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</si>
  <si>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</si>
  <si>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</si>
  <si>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</si>
  <si>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</si>
  <si>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</si>
  <si>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</si>
  <si>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</si>
  <si>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</si>
  <si>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</si>
  <si>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</si>
  <si>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</si>
  <si>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</si>
  <si>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</si>
  <si>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</si>
  <si>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</si>
  <si>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</si>
  <si>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</si>
  <si>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</si>
  <si>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</si>
  <si>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</si>
  <si>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</si>
  <si>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</si>
  <si>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</si>
  <si>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</si>
  <si>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</si>
  <si>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</si>
  <si>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</si>
  <si>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</si>
  <si>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</si>
  <si>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</si>
  <si>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</si>
  <si>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</si>
  <si>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</si>
  <si>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</si>
  <si>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</si>
  <si>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</si>
  <si>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</si>
  <si>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</si>
  <si>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</si>
  <si>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</si>
  <si>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</si>
  <si>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</si>
  <si>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</si>
  <si>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</si>
  <si>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</si>
  <si>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</si>
  <si>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</si>
  <si>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</si>
  <si>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</si>
  <si>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</si>
  <si>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</si>
  <si>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</si>
  <si>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</si>
  <si>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</si>
  <si>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</si>
  <si>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</si>
  <si>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</si>
  <si>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</si>
  <si>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</si>
  <si>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</si>
  <si>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</si>
  <si>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</si>
  <si>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</si>
  <si>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</si>
  <si>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</si>
  <si>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</si>
  <si>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</si>
  <si>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</si>
  <si>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</si>
  <si>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</si>
  <si>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</si>
  <si>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</si>
  <si>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</si>
  <si>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</si>
  <si>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</si>
  <si>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</si>
  <si>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</si>
  <si>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</si>
  <si>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</si>
  <si>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</si>
  <si>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</si>
  <si>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</si>
  <si>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</si>
  <si>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</si>
  <si>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</si>
  <si>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</si>
  <si>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</si>
  <si>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</si>
  <si>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</si>
  <si>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</si>
  <si>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</si>
  <si>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</si>
  <si>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</si>
  <si>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</si>
  <si>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</si>
  <si>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</si>
  <si>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</si>
  <si>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</si>
  <si>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</si>
  <si>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</si>
  <si>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</si>
  <si>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</si>
  <si>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</si>
  <si>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</si>
  <si>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</si>
  <si>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</si>
  <si>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</si>
  <si>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</si>
  <si>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</si>
  <si>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</si>
  <si>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</si>
  <si>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</si>
  <si>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</si>
  <si>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</si>
  <si>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</si>
  <si>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</si>
  <si>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</si>
  <si>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</si>
  <si>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</si>
  <si>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</si>
  <si>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</si>
  <si>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</si>
  <si>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</si>
  <si>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</si>
  <si>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</si>
  <si>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</si>
  <si>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</si>
  <si>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</si>
  <si>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</si>
  <si>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</si>
  <si>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</si>
  <si>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</si>
  <si>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</si>
  <si>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</si>
  <si>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</si>
  <si>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</si>
  <si>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</si>
  <si>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</si>
  <si>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</si>
  <si>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</si>
  <si>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</si>
  <si>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</si>
  <si>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</si>
  <si>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</si>
  <si>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</si>
  <si>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</si>
  <si>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</si>
  <si>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</si>
  <si>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</si>
  <si>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</si>
  <si>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</si>
  <si>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</si>
  <si>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</si>
  <si>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</si>
  <si>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</si>
  <si>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</si>
  <si>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</si>
  <si>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</si>
  <si>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</si>
  <si>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</si>
  <si>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</si>
  <si>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</si>
  <si>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</si>
  <si>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</si>
  <si>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</si>
  <si>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</si>
  <si>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</si>
  <si>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</si>
  <si>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</si>
  <si>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</si>
  <si>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</si>
  <si>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</si>
  <si>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</si>
  <si>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</si>
  <si>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</si>
  <si>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</si>
  <si>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</si>
  <si>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</si>
  <si>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</si>
  <si>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</si>
  <si>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</si>
  <si>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</si>
  <si>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</si>
  <si>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</si>
  <si>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</si>
  <si>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</si>
  <si>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</si>
  <si>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</si>
  <si>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</si>
  <si>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</si>
  <si>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</si>
  <si>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</si>
  <si>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</si>
  <si>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</si>
  <si>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</si>
  <si>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</si>
  <si>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</si>
  <si>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</si>
  <si>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</si>
  <si>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</si>
  <si>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</si>
  <si>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</si>
  <si>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</si>
  <si>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</si>
  <si>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</si>
  <si>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</si>
  <si>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</si>
  <si>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</si>
  <si>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</si>
  <si>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</si>
  <si>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</si>
  <si>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</si>
  <si>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</si>
  <si>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</si>
  <si>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</si>
  <si>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</si>
  <si>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</si>
  <si>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</si>
  <si>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</si>
  <si>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</si>
  <si>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</si>
  <si>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</si>
  <si>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</si>
  <si>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</si>
  <si>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</si>
  <si>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</si>
  <si>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</si>
  <si>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</si>
  <si>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</si>
  <si>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</si>
  <si>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</si>
  <si>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</si>
  <si>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</si>
  <si>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</si>
  <si>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</si>
  <si>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</si>
  <si>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</si>
  <si>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</si>
  <si>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</si>
  <si>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</si>
  <si>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</si>
  <si>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</si>
  <si>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</si>
  <si>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</si>
  <si>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</si>
  <si>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</si>
  <si>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</si>
  <si>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</si>
  <si>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</si>
  <si>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</si>
  <si>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</si>
  <si>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</si>
  <si>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</si>
  <si>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</si>
  <si>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</si>
  <si>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</si>
  <si>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</si>
  <si>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</si>
  <si>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</si>
  <si>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</si>
  <si>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</si>
  <si>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</si>
  <si>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</si>
  <si>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</si>
  <si>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</si>
  <si>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</si>
  <si>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</si>
  <si>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</si>
  <si>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</si>
  <si>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</si>
  <si>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</si>
  <si>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</si>
  <si>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</si>
  <si>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</si>
  <si>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</si>
  <si>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</si>
  <si>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</si>
  <si>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</si>
  <si>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</si>
  <si>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</si>
  <si>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</si>
  <si>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</si>
  <si>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</si>
  <si>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</si>
  <si>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</si>
  <si>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</si>
  <si>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</si>
  <si>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</si>
  <si>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</si>
  <si>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</si>
  <si>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</si>
  <si>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</si>
  <si>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</si>
  <si>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</si>
  <si>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</si>
  <si>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</si>
  <si>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</si>
  <si>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</si>
  <si>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</si>
  <si>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</si>
  <si>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</si>
  <si>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</si>
  <si>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</si>
  <si>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</si>
  <si>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</si>
  <si>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</si>
  <si>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</si>
  <si>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</si>
  <si>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</si>
  <si>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</si>
  <si>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</si>
  <si>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</si>
  <si>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</si>
  <si>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</si>
  <si>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</si>
  <si>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</si>
  <si>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</si>
  <si>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</si>
  <si>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</si>
  <si>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</si>
  <si>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</si>
  <si>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</si>
  <si>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</si>
  <si>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</si>
  <si>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</si>
  <si>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</si>
  <si>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</si>
  <si>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</si>
  <si>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</si>
  <si>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</si>
  <si>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</si>
  <si>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</si>
  <si>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</si>
  <si>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</si>
  <si>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</si>
  <si>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</si>
  <si>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</si>
  <si>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</si>
  <si>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</si>
  <si>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</si>
  <si>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</si>
  <si>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</si>
  <si>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</si>
  <si>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</si>
  <si>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</si>
  <si>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</si>
  <si>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</si>
  <si>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</si>
  <si>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</si>
  <si>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</si>
  <si>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</si>
  <si>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</si>
  <si>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</si>
  <si>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</si>
  <si>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</si>
  <si>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</si>
  <si>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</si>
  <si>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</si>
  <si>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</si>
  <si>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</si>
  <si>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</si>
  <si>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</si>
  <si>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</si>
  <si>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</si>
  <si>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</si>
  <si>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</si>
  <si>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</si>
  <si>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</si>
  <si>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</si>
  <si>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</si>
  <si>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</si>
  <si>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</si>
  <si>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</si>
  <si>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</si>
  <si>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</si>
  <si>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</si>
  <si>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</si>
  <si>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</si>
  <si>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</si>
  <si>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</si>
  <si>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</si>
  <si>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</si>
  <si>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</si>
  <si>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</si>
  <si>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</si>
  <si>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</si>
  <si>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</si>
  <si>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</si>
  <si>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</si>
  <si>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</si>
  <si>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</si>
  <si>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</si>
  <si>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</si>
  <si>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</si>
  <si>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</si>
  <si>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</si>
  <si>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</si>
  <si>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</si>
  <si>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</si>
  <si>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</si>
  <si>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</si>
  <si>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</si>
  <si>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</si>
  <si>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</si>
  <si>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</si>
  <si>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</si>
  <si>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</si>
  <si>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</si>
  <si>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</si>
  <si>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</si>
  <si>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</si>
  <si>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</si>
  <si>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</si>
  <si>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</si>
  <si>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</si>
  <si>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</si>
  <si>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</si>
  <si>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</si>
  <si>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</si>
  <si>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</si>
  <si>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</si>
  <si>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</si>
  <si>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</si>
  <si>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</si>
  <si>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</si>
  <si>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</si>
  <si>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</si>
  <si>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</si>
  <si>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</si>
  <si>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</si>
  <si>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</si>
  <si>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</si>
  <si>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</si>
  <si>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</si>
  <si>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</si>
  <si>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</si>
  <si>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</si>
  <si>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</si>
  <si>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</si>
  <si>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</si>
  <si>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</si>
  <si>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</si>
  <si>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</si>
  <si>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</si>
  <si>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</si>
  <si>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</si>
  <si>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</si>
  <si>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</si>
  <si>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</si>
  <si>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</si>
  <si>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</si>
  <si>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</si>
  <si>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</si>
  <si>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</si>
  <si>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</si>
  <si>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</si>
  <si>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</si>
  <si>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</si>
  <si>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</si>
  <si>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</si>
  <si>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</si>
  <si>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</si>
  <si>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</si>
  <si>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</si>
  <si>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</si>
  <si>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</si>
  <si>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</si>
  <si>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</si>
  <si>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</si>
  <si>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</si>
  <si>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</si>
  <si>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</si>
  <si>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</si>
  <si>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</si>
  <si>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</si>
  <si>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</si>
  <si>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</si>
  <si>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</si>
  <si>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</si>
  <si>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</si>
  <si>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</si>
  <si>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</si>
  <si>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</si>
  <si>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</si>
  <si>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</si>
  <si>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</si>
  <si>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</si>
  <si>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</si>
  <si>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</si>
  <si>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</si>
  <si>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</si>
  <si>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</si>
  <si>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</si>
  <si>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</si>
  <si>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</si>
  <si>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</si>
  <si>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</si>
  <si>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</si>
  <si>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</si>
  <si>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</si>
  <si>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</si>
  <si>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</si>
  <si>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</si>
  <si>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</si>
  <si>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</si>
  <si>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</si>
  <si>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</si>
  <si>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</si>
  <si>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</si>
  <si>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</si>
  <si>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</si>
  <si>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</si>
  <si>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</si>
  <si>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</si>
  <si>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</si>
  <si>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</si>
  <si>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</si>
  <si>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</si>
  <si>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</si>
  <si>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</si>
  <si>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</si>
  <si>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</si>
  <si>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</si>
  <si>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</si>
  <si>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</si>
  <si>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</si>
  <si>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</si>
  <si>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</si>
  <si>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</si>
  <si>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</si>
  <si>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</si>
  <si>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</si>
  <si>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</si>
  <si>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</si>
  <si>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</si>
  <si>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</si>
  <si>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</si>
  <si>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</si>
  <si>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</si>
  <si>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</si>
  <si>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</si>
  <si>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</si>
  <si>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</si>
  <si>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</si>
  <si>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</si>
  <si>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</si>
  <si>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</si>
  <si>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</si>
  <si>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</si>
  <si>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</si>
  <si>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</si>
  <si>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</si>
  <si>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</si>
  <si>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</si>
  <si>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</si>
  <si>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</si>
  <si>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</si>
  <si>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</si>
  <si>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</si>
  <si>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</si>
  <si>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</si>
  <si>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</si>
  <si>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</si>
  <si>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</si>
  <si>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</si>
  <si>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</si>
  <si>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</si>
  <si>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</si>
  <si>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</si>
  <si>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</si>
  <si>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</si>
  <si>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</si>
  <si>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</si>
  <si>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</si>
  <si>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</si>
  <si>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</si>
  <si>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</si>
  <si>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</si>
  <si>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</si>
  <si>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</si>
  <si>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</si>
  <si>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</si>
  <si>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</si>
  <si>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</si>
  <si>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</si>
  <si>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</si>
  <si>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</si>
  <si>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</si>
  <si>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</si>
  <si>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</si>
  <si>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</si>
  <si>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</si>
  <si>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</si>
  <si>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</si>
  <si>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</si>
  <si>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</si>
  <si>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</si>
  <si>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</si>
  <si>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</si>
  <si>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</si>
  <si>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</si>
  <si>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</si>
  <si>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</si>
  <si>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</si>
  <si>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</si>
  <si>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</si>
  <si>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</si>
  <si>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</si>
  <si>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</si>
  <si>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</si>
  <si>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</si>
  <si>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</si>
  <si>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</si>
  <si>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</si>
  <si>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</si>
  <si>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</si>
  <si>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</si>
  <si>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</si>
  <si>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</si>
  <si>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</si>
  <si>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</si>
  <si>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</si>
  <si>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</si>
  <si>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</si>
  <si>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</si>
  <si>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</si>
  <si>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</si>
  <si>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</si>
  <si>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</si>
  <si>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</si>
  <si>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</si>
  <si>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</si>
  <si>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</si>
  <si>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</si>
  <si>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</si>
  <si>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</si>
  <si>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</si>
  <si>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</si>
  <si>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</si>
  <si>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</si>
  <si>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</si>
  <si>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</si>
  <si>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</si>
  <si>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</si>
  <si>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</si>
  <si>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</si>
  <si>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</si>
  <si>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</si>
  <si>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</si>
  <si>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</si>
  <si>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</si>
  <si>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</si>
  <si>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</si>
  <si>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</si>
  <si>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</si>
  <si>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</si>
  <si>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</si>
  <si>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</si>
  <si>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</si>
  <si>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</si>
  <si>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</si>
  <si>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</si>
  <si>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</si>
  <si>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</si>
  <si>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</si>
  <si>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</si>
  <si>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</si>
  <si>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</si>
  <si>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</si>
  <si>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</si>
  <si>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</si>
  <si>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</si>
  <si>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</si>
  <si>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</si>
  <si>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</si>
  <si>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</si>
  <si>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</si>
  <si>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</si>
  <si>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</si>
  <si>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</si>
  <si>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</si>
  <si>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</si>
  <si>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</si>
  <si>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</si>
  <si>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</si>
  <si>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</si>
  <si>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</si>
  <si>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</si>
  <si>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</si>
  <si>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</si>
  <si>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</si>
  <si>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</si>
  <si>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</si>
  <si>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</si>
  <si>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</si>
  <si>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</si>
  <si>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</si>
  <si>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</si>
  <si>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</si>
  <si>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</si>
  <si>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</si>
  <si>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</si>
  <si>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</si>
  <si>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</si>
  <si>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</si>
  <si>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</si>
  <si>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</si>
  <si>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</si>
  <si>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</si>
  <si>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</si>
  <si>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</si>
  <si>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</si>
  <si>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</si>
  <si>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</si>
  <si>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</si>
  <si>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</si>
  <si>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</si>
  <si>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</si>
  <si>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</si>
  <si>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</si>
  <si>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</si>
  <si>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</si>
  <si>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</si>
  <si>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</si>
  <si>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</si>
  <si>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</si>
  <si>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</si>
  <si>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</si>
  <si>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</si>
  <si>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</si>
  <si>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</si>
  <si>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</si>
  <si>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</si>
  <si>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</si>
  <si>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</si>
  <si>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</si>
  <si>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</si>
  <si>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</si>
  <si>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</si>
  <si>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</si>
  <si>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</si>
  <si>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</si>
  <si>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</si>
  <si>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</si>
  <si>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</si>
  <si>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</si>
  <si>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</si>
  <si>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</si>
  <si>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</si>
  <si>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</si>
  <si>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</si>
  <si>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</si>
  <si>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</si>
  <si>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</si>
  <si>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</si>
  <si>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</si>
  <si>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</si>
  <si>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</si>
  <si>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</si>
  <si>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</si>
  <si>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</si>
  <si>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</si>
  <si>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</si>
  <si>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</si>
  <si>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</si>
  <si>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</si>
  <si>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</si>
  <si>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</si>
  <si>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</si>
  <si>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</si>
  <si>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</si>
  <si>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</si>
  <si>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</si>
  <si>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</si>
  <si>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</si>
  <si>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</si>
  <si>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</si>
  <si>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</si>
  <si>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</si>
  <si>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</si>
  <si>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</si>
  <si>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</si>
  <si>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</si>
  <si>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</si>
  <si>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</si>
  <si>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</si>
  <si>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</si>
  <si>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</si>
  <si>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</si>
  <si>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</si>
  <si>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</si>
  <si>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</si>
  <si>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</si>
  <si>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</si>
  <si>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</si>
  <si>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</si>
  <si>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</si>
  <si>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</si>
  <si>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</si>
  <si>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</si>
  <si>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</si>
  <si>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</si>
  <si>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</si>
  <si>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</si>
  <si>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</si>
  <si>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</si>
  <si>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</si>
  <si>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</si>
  <si>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</si>
  <si>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</si>
  <si>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</si>
  <si>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</si>
  <si>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</si>
  <si>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</si>
  <si>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</si>
  <si>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</si>
  <si>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</si>
  <si>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</si>
  <si>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</si>
  <si>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</si>
  <si>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</si>
  <si>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</si>
  <si>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</si>
  <si>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</si>
  <si>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</si>
  <si>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</si>
  <si>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</si>
  <si>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</si>
  <si>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</si>
  <si>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</si>
  <si>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</si>
  <si>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</si>
  <si>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</si>
  <si>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</si>
  <si>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</si>
  <si>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</si>
  <si>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</si>
  <si>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</si>
  <si>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</si>
  <si>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</si>
  <si>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</si>
  <si>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</si>
  <si>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</si>
  <si>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</si>
  <si>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</si>
  <si>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</si>
  <si>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</si>
  <si>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</si>
  <si>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</si>
  <si>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</si>
  <si>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</si>
  <si>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</si>
  <si>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</si>
  <si>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</si>
  <si>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</si>
  <si>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</si>
  <si>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</si>
  <si>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</si>
  <si>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</si>
  <si>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</si>
  <si>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</si>
  <si>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</si>
  <si>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</si>
  <si>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</si>
  <si>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</si>
  <si>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</si>
  <si>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</si>
  <si>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</si>
  <si>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</si>
  <si>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</si>
  <si>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</si>
  <si>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</si>
  <si>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</si>
  <si>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</si>
  <si>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</si>
  <si>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</si>
  <si>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</si>
  <si>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</si>
  <si>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</si>
  <si>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</si>
  <si>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</si>
  <si>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</si>
  <si>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</si>
  <si>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</si>
  <si>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</si>
  <si>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</si>
  <si>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</si>
  <si>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</si>
  <si>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</si>
  <si>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</si>
  <si>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</si>
  <si>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</si>
  <si>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</si>
  <si>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</si>
  <si>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</si>
  <si>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</si>
  <si>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</si>
  <si>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</si>
  <si>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</si>
  <si>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</si>
  <si>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</si>
  <si>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</si>
  <si>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</si>
  <si>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</si>
  <si>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</si>
  <si>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</si>
  <si>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</si>
  <si>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</si>
  <si>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</si>
  <si>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</si>
  <si>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</si>
  <si>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</si>
  <si>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</si>
  <si>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</si>
  <si>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</si>
  <si>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</si>
  <si>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</si>
  <si>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</si>
  <si>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</si>
  <si>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</si>
  <si>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</si>
  <si>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</si>
  <si>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</si>
  <si>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</si>
  <si>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</si>
  <si>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</si>
  <si>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</si>
  <si>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</si>
  <si>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</si>
  <si>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</si>
  <si>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</si>
  <si>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</si>
  <si>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</si>
  <si>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</si>
  <si>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</si>
  <si>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</si>
  <si>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</si>
  <si>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</si>
  <si>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</si>
  <si>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</si>
  <si>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</si>
  <si>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</si>
  <si>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</si>
  <si>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</si>
  <si>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</si>
  <si>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</si>
  <si>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</si>
  <si>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</si>
  <si>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</si>
  <si>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</si>
  <si>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</si>
  <si>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</si>
  <si>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</si>
  <si>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</si>
  <si>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</si>
  <si>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</si>
  <si>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</si>
  <si>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</si>
  <si>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</si>
  <si>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</si>
  <si>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</si>
  <si>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</si>
  <si>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</si>
  <si>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</si>
  <si>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</si>
  <si>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</si>
  <si>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</si>
  <si>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</si>
  <si>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</si>
  <si>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</si>
  <si>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</si>
  <si>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</si>
  <si>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</si>
  <si>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</si>
  <si>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</si>
  <si>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</si>
  <si>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</si>
  <si>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</si>
  <si>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</si>
  <si>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</si>
  <si>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</si>
  <si>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</si>
  <si>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</si>
  <si>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</si>
  <si>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</si>
  <si>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</si>
  <si>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</si>
  <si>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</si>
  <si>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</si>
  <si>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</si>
  <si>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</si>
  <si>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</si>
  <si>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</si>
  <si>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</si>
  <si>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</si>
  <si>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</si>
  <si>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</si>
  <si>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</si>
  <si>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</si>
  <si>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</si>
  <si>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</si>
  <si>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</si>
  <si>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</si>
  <si>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</si>
  <si>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</si>
  <si>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</si>
  <si>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</si>
  <si>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</si>
  <si>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</si>
  <si>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</si>
  <si>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</si>
  <si>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</si>
  <si>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</si>
  <si>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</si>
  <si>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</si>
  <si>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</si>
  <si>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</si>
  <si>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</si>
  <si>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</si>
  <si>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</si>
  <si>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</si>
  <si>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</si>
  <si>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</si>
  <si>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</si>
  <si>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</si>
  <si>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</si>
  <si>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</si>
  <si>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</si>
  <si>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</si>
  <si>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</si>
  <si>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</si>
  <si>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</si>
  <si>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</si>
  <si>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</si>
  <si>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</si>
  <si>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</si>
  <si>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</si>
  <si>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</si>
  <si>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</si>
  <si>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</si>
  <si>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</si>
  <si>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</si>
  <si>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</si>
  <si>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</si>
  <si>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</si>
  <si>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</si>
  <si>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</si>
  <si>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</si>
  <si>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</si>
  <si>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</si>
  <si>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</si>
  <si>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</si>
  <si>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</si>
  <si>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</si>
  <si>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</si>
  <si>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</si>
  <si>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</si>
  <si>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</si>
  <si>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</si>
  <si>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</si>
  <si>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</si>
  <si>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</si>
  <si>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</si>
  <si>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</si>
  <si>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</si>
  <si>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</si>
  <si>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</si>
  <si>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</si>
  <si>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</si>
  <si>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</si>
  <si>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</si>
  <si>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</si>
  <si>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</si>
  <si>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</si>
  <si>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</si>
  <si>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</si>
  <si>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</si>
  <si>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</si>
  <si>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</si>
  <si>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</si>
  <si>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</si>
  <si>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</si>
  <si>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</si>
  <si>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</si>
  <si>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</si>
  <si>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</si>
  <si>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</si>
  <si>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</si>
  <si>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</si>
  <si>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</si>
  <si>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</si>
  <si>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</si>
  <si>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</si>
  <si>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</si>
  <si>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</si>
  <si>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</si>
  <si>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</si>
  <si>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</si>
  <si>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</si>
  <si>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</si>
  <si>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</si>
  <si>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</si>
  <si>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</si>
  <si>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</si>
  <si>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</si>
  <si>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</si>
  <si>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</si>
  <si>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</si>
  <si>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</si>
  <si>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</si>
  <si>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</si>
  <si>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</si>
  <si>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</si>
  <si>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</si>
  <si>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</si>
  <si>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</si>
  <si>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</si>
  <si>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</si>
  <si>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</si>
  <si>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</si>
  <si>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</si>
  <si>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</si>
  <si>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</si>
  <si>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</si>
  <si>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</si>
  <si>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</si>
  <si>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</si>
  <si>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</si>
  <si>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</si>
  <si>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</si>
  <si>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</si>
  <si>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</si>
  <si>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</si>
  <si>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</si>
  <si>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</si>
  <si>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</si>
  <si>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</si>
  <si>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</si>
  <si>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</si>
  <si>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</si>
  <si>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</si>
  <si>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</si>
  <si>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</si>
  <si>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</si>
  <si>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</si>
  <si>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</si>
  <si>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</si>
  <si>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</si>
  <si>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</si>
  <si>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</si>
  <si>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</si>
  <si>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</si>
  <si>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</si>
  <si>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</si>
  <si>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</si>
  <si>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</si>
  <si>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</si>
  <si>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</si>
  <si>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</si>
  <si>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</si>
  <si>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</si>
  <si>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</si>
  <si>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</si>
  <si>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</si>
  <si>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</si>
  <si>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</si>
  <si>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</si>
  <si>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</si>
  <si>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</si>
  <si>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</si>
  <si>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</si>
  <si>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</si>
  <si>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</si>
  <si>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</si>
  <si>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</si>
  <si>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</si>
  <si>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</si>
  <si>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</si>
  <si>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</si>
  <si>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</si>
  <si>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</si>
  <si>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</si>
  <si>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</si>
  <si>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</si>
  <si>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</si>
  <si>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</si>
  <si>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</si>
  <si>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</si>
  <si>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</si>
  <si>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</si>
  <si>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</si>
  <si>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</si>
  <si>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</si>
  <si>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</si>
  <si>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</si>
  <si>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</si>
  <si>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</si>
  <si>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</si>
  <si>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</si>
  <si>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</si>
  <si>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</si>
  <si>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</si>
  <si>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</si>
  <si>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</si>
  <si>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</si>
  <si>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</si>
  <si>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</si>
  <si>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</si>
  <si>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</si>
  <si>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</si>
  <si>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</si>
  <si>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</si>
  <si>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</si>
  <si>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</si>
  <si>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</si>
  <si>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</si>
  <si>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</si>
  <si>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</si>
  <si>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</si>
  <si>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</si>
  <si>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</si>
  <si>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</si>
  <si>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</si>
  <si>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</si>
  <si>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</si>
  <si>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</si>
  <si>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</si>
  <si>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</si>
  <si>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</si>
  <si>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</si>
  <si>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</si>
  <si>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</si>
  <si>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</si>
  <si>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</si>
  <si>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</si>
  <si>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</si>
  <si>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</si>
  <si>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</si>
  <si>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</si>
  <si>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</si>
  <si>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</si>
  <si>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</si>
  <si>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</si>
  <si>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</si>
  <si>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</si>
  <si>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</si>
  <si>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</si>
  <si>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</si>
  <si>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</si>
  <si>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</si>
  <si>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</si>
  <si>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</si>
  <si>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</si>
  <si>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</si>
  <si>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</si>
  <si>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</si>
  <si>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</si>
  <si>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</si>
  <si>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</si>
  <si>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</si>
  <si>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</si>
  <si>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</si>
  <si>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</si>
  <si>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</si>
  <si>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</si>
  <si>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</si>
  <si>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</si>
  <si>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</si>
  <si>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</si>
  <si>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</si>
  <si>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</si>
  <si>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</si>
  <si>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</si>
  <si>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</si>
  <si>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</si>
  <si>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</si>
  <si>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</si>
  <si>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</si>
  <si>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</si>
  <si>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</si>
  <si>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</si>
  <si>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</si>
  <si>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</si>
  <si>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</si>
  <si>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</si>
  <si>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</si>
  <si>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</si>
  <si>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</si>
  <si>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</si>
  <si>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</si>
  <si>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</si>
  <si>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</si>
  <si>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</si>
  <si>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</si>
  <si>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</si>
  <si>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</si>
  <si>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</si>
  <si>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</si>
  <si>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</si>
  <si>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</si>
  <si>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</si>
  <si>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</si>
  <si>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</si>
  <si>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</si>
  <si>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</si>
  <si>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</si>
  <si>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</si>
  <si>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</si>
  <si>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</si>
  <si>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</si>
  <si>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</si>
  <si>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</si>
  <si>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</si>
  <si>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</si>
  <si>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</si>
  <si>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</si>
  <si>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</si>
  <si>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</si>
  <si>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</si>
  <si>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</si>
  <si>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</si>
  <si>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</si>
  <si>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</si>
  <si>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</si>
  <si>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</si>
  <si>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</si>
  <si>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</si>
  <si>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</si>
  <si>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</si>
  <si>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</si>
  <si>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</si>
  <si>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</si>
  <si>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</si>
  <si>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</si>
  <si>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</si>
  <si>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</si>
  <si>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</si>
  <si>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</si>
  <si>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</si>
  <si>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</si>
  <si>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</si>
  <si>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</si>
  <si>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</si>
  <si>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</si>
  <si>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</si>
  <si>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</si>
  <si>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</si>
  <si>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</si>
  <si>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</si>
  <si>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</si>
  <si>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</si>
  <si>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</si>
  <si>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</si>
  <si>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</si>
  <si>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</si>
  <si>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</si>
  <si>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</si>
  <si>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</si>
  <si>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</si>
  <si>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</si>
  <si>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</si>
  <si>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</si>
  <si>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</si>
  <si>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</si>
  <si>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</si>
  <si>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</si>
  <si>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</si>
  <si>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</si>
  <si>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</si>
  <si>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</si>
  <si>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</si>
  <si>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</si>
  <si>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</si>
  <si>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</si>
  <si>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</si>
  <si>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</si>
  <si>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</si>
  <si>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</si>
  <si>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</si>
  <si>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</si>
  <si>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</si>
  <si>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</si>
  <si>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</si>
  <si>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</si>
  <si>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</si>
  <si>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</si>
  <si>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</si>
  <si>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</si>
  <si>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</si>
  <si>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</si>
  <si>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</si>
  <si>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</si>
  <si>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</si>
  <si>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</si>
  <si>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</si>
  <si>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</si>
  <si>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</si>
  <si>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</si>
  <si>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</si>
  <si>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</si>
  <si>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</si>
  <si>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</si>
  <si>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</si>
  <si>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</si>
  <si>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</si>
  <si>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</si>
  <si>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</si>
  <si>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</si>
  <si>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</si>
  <si>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</si>
  <si>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</si>
  <si>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</si>
  <si>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</si>
  <si>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</si>
  <si>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</si>
  <si>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</si>
  <si>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</si>
  <si>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</si>
  <si>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</si>
  <si>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</si>
  <si>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</si>
  <si>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</si>
  <si>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</si>
  <si>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</si>
  <si>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</si>
  <si>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</si>
  <si>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</si>
  <si>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</si>
  <si>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</si>
  <si>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</si>
  <si>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</si>
  <si>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</si>
  <si>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</si>
  <si>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</si>
  <si>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</si>
  <si>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</si>
  <si>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</si>
  <si>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</si>
  <si>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</si>
  <si>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</si>
  <si>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</si>
  <si>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</si>
  <si>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</si>
  <si>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</si>
  <si>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</si>
  <si>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</si>
  <si>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</si>
  <si>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</si>
  <si>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</si>
  <si>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</si>
  <si>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</si>
  <si>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</si>
  <si>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</si>
  <si>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</si>
  <si>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</si>
  <si>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</si>
  <si>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</si>
  <si>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</si>
  <si>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</si>
  <si>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</si>
  <si>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</si>
  <si>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</si>
  <si>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</si>
  <si>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</si>
  <si>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</si>
  <si>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</si>
  <si>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</si>
  <si>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</si>
  <si>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</si>
  <si>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</si>
  <si>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</si>
  <si>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</si>
  <si>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</si>
  <si>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</si>
  <si>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</si>
  <si>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</si>
  <si>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</si>
  <si>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</si>
  <si>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</si>
  <si>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</si>
  <si>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</si>
  <si>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</si>
  <si>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</si>
  <si>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</si>
  <si>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</si>
  <si>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</si>
  <si>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</si>
  <si>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</si>
  <si>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</si>
  <si>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</si>
  <si>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</si>
  <si>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</si>
  <si>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</si>
  <si>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</si>
  <si>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</si>
  <si>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</si>
  <si>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</si>
  <si>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</si>
  <si>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</si>
  <si>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</si>
  <si>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</si>
  <si>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</si>
  <si>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</si>
  <si>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</si>
  <si>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</si>
  <si>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</si>
  <si>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</si>
  <si>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</si>
  <si>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</si>
  <si>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</si>
  <si>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</si>
  <si>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</si>
  <si>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</si>
  <si>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</si>
  <si>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</si>
  <si>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</si>
  <si>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</si>
  <si>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</si>
  <si>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</si>
  <si>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</si>
  <si>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</si>
  <si>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</si>
  <si>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</si>
  <si>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</si>
  <si>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</si>
  <si>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</si>
  <si>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</si>
  <si>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</si>
  <si>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</si>
  <si>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</si>
  <si>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</si>
  <si>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</si>
  <si>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</si>
  <si>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</si>
  <si>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</si>
  <si>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</si>
  <si>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</si>
  <si>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</si>
  <si>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</si>
  <si>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</si>
  <si>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</si>
  <si>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</si>
  <si>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</si>
  <si>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</si>
  <si>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</si>
  <si>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</si>
  <si>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</si>
  <si>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</si>
  <si>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</si>
  <si>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</si>
  <si>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</si>
  <si>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</si>
  <si>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</si>
  <si>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</si>
  <si>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</si>
  <si>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</si>
  <si>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</si>
  <si>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</si>
  <si>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</si>
  <si>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</si>
  <si>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</si>
  <si>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</si>
  <si>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</si>
  <si>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</si>
  <si>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</si>
  <si>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</si>
  <si>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</si>
  <si>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</si>
  <si>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</si>
  <si>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</si>
  <si>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</si>
  <si>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</si>
  <si>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</si>
  <si>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</si>
  <si>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</si>
  <si>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</si>
  <si>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</si>
  <si>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</si>
  <si>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</si>
  <si>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</si>
  <si>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</si>
  <si>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</si>
  <si>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</si>
  <si>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</si>
  <si>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</si>
  <si>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</si>
  <si>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</si>
  <si>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</si>
  <si>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</si>
  <si>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</si>
  <si>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</si>
  <si>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</si>
  <si>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</si>
  <si>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</si>
  <si>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</si>
  <si>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</si>
  <si>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</si>
  <si>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</si>
  <si>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</si>
  <si>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</si>
  <si>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</si>
  <si>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</si>
  <si>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</si>
  <si>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</si>
  <si>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</si>
  <si>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</si>
  <si>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</si>
  <si>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</si>
  <si>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</si>
  <si>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</si>
  <si>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</si>
  <si>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</si>
  <si>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</si>
  <si>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</si>
  <si>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</si>
  <si>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</si>
  <si>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</si>
  <si>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</si>
  <si>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</si>
  <si>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</si>
  <si>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</si>
  <si>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</si>
  <si>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</si>
  <si>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</si>
  <si>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</si>
  <si>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</si>
  <si>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</si>
  <si>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</si>
  <si>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</si>
  <si>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</si>
  <si>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</si>
  <si>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</si>
  <si>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</si>
  <si>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</si>
  <si>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</si>
  <si>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</si>
  <si>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</si>
  <si>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</si>
  <si>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</si>
  <si>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</si>
  <si>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</si>
  <si>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</si>
  <si>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</si>
  <si>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</si>
  <si>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</si>
  <si>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</si>
  <si>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</si>
  <si>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</si>
  <si>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</si>
  <si>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</si>
  <si>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</si>
  <si>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</si>
  <si>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</si>
  <si>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</si>
  <si>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</si>
  <si>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</si>
  <si>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</si>
  <si>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</si>
  <si>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</si>
  <si>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</si>
  <si>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</si>
  <si>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</si>
  <si>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</si>
  <si>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</si>
  <si>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</si>
  <si>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</si>
  <si>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</si>
  <si>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</si>
  <si>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</si>
  <si>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</si>
  <si>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</si>
  <si>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</si>
  <si>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</si>
  <si>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</si>
  <si>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</si>
  <si>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</si>
  <si>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</si>
  <si>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</si>
  <si>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</si>
  <si>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</si>
  <si>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</si>
  <si>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</si>
  <si>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</si>
  <si>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</si>
  <si>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</si>
  <si>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</si>
  <si>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</si>
  <si>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</si>
  <si>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</si>
  <si>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</si>
  <si>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</si>
  <si>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</si>
  <si>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</si>
  <si>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</si>
  <si>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</si>
  <si>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</si>
  <si>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</si>
  <si>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</si>
  <si>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</si>
  <si>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</si>
  <si>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</si>
  <si>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</si>
  <si>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</si>
  <si>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</si>
  <si>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</si>
  <si>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</si>
  <si>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</si>
  <si>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</si>
  <si>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</si>
  <si>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</si>
  <si>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</si>
  <si>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</si>
  <si>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</si>
  <si>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</si>
  <si>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</si>
  <si>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</si>
  <si>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</si>
  <si>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</si>
  <si>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</si>
  <si>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</si>
  <si>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</si>
  <si>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</si>
  <si>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</si>
  <si>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</si>
  <si>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</si>
  <si>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</si>
  <si>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</si>
  <si>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</si>
  <si>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</si>
  <si>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</si>
  <si>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</si>
  <si>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</si>
  <si>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</si>
  <si>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</si>
  <si>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</si>
  <si>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</si>
  <si>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</si>
  <si>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</si>
  <si>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</si>
  <si>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</si>
  <si>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</si>
  <si>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</si>
  <si>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</si>
  <si>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</si>
  <si>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</si>
  <si>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</si>
  <si>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</si>
  <si>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</si>
  <si>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</si>
  <si>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</si>
  <si>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</si>
  <si>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</si>
  <si>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</si>
  <si>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</si>
  <si>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</si>
  <si>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</si>
  <si>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</si>
  <si>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</si>
  <si>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</si>
  <si>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</si>
  <si>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</si>
  <si>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</si>
  <si>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</si>
  <si>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</si>
  <si>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</si>
  <si>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</si>
  <si>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</si>
  <si>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</si>
  <si>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</si>
  <si>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</si>
  <si>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</si>
  <si>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</si>
  <si>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</si>
  <si>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</si>
  <si>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</si>
  <si>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</si>
  <si>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</si>
  <si>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</si>
  <si>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</si>
  <si>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</si>
  <si>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</si>
  <si>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</si>
  <si>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</si>
  <si>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</si>
  <si>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</si>
  <si>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</si>
  <si>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</si>
  <si>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</si>
  <si>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</si>
  <si>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</si>
  <si>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</si>
  <si>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</si>
  <si>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</si>
  <si>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</si>
  <si>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</si>
  <si>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</si>
  <si>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</si>
  <si>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</si>
  <si>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</si>
  <si>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</si>
  <si>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</si>
  <si>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</si>
  <si>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</si>
  <si>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</si>
  <si>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</si>
  <si>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</si>
  <si>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</si>
  <si>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</si>
  <si>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</si>
  <si>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</si>
  <si>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</si>
  <si>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</si>
  <si>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</si>
  <si>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</si>
  <si>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</si>
  <si>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</si>
  <si>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</si>
  <si>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</si>
  <si>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</si>
  <si>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</si>
  <si>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</si>
  <si>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</si>
  <si>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</si>
  <si>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</si>
  <si>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</si>
  <si>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</si>
  <si>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</si>
  <si>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</si>
  <si>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</si>
  <si>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</si>
  <si>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</si>
  <si>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</si>
  <si>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</si>
  <si>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</si>
  <si>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</si>
  <si>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</si>
  <si>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</si>
  <si>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</si>
  <si>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</si>
  <si>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</si>
  <si>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</si>
  <si>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</si>
  <si>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</si>
  <si>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</si>
  <si>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</si>
  <si>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</si>
  <si>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</si>
  <si>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</si>
  <si>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</si>
  <si>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</si>
  <si>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</si>
  <si>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</si>
  <si>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</si>
  <si>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</si>
  <si>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</si>
  <si>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</si>
  <si>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</si>
  <si>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</si>
  <si>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</si>
  <si>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</si>
  <si>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</si>
  <si>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</si>
  <si>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</si>
  <si>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</si>
  <si>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</si>
  <si>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</si>
  <si>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</si>
  <si>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</si>
  <si>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</si>
  <si>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</si>
  <si>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</si>
  <si>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</si>
  <si>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</si>
  <si>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</si>
  <si>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</si>
  <si>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</si>
  <si>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</si>
  <si>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</si>
  <si>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</si>
  <si>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</si>
  <si>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</si>
  <si>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</si>
  <si>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</si>
  <si>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</si>
  <si>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</si>
  <si>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</si>
  <si>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</si>
  <si>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</si>
  <si>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</si>
  <si>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</si>
  <si>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</si>
  <si>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</si>
  <si>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</si>
  <si>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</si>
  <si>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</si>
  <si>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</si>
  <si>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</si>
  <si>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</si>
  <si>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</si>
  <si>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</si>
  <si>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</si>
  <si>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</si>
  <si>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</si>
  <si>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</si>
  <si>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</si>
  <si>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</si>
  <si>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</si>
  <si>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</si>
  <si>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</si>
  <si>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</si>
  <si>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</si>
  <si>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</si>
  <si>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</si>
  <si>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</si>
  <si>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</si>
  <si>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</si>
  <si>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</si>
  <si>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</si>
  <si>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</si>
  <si>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</si>
  <si>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</si>
  <si>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</si>
  <si>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</si>
  <si>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</si>
  <si>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</si>
  <si>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</si>
  <si>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</si>
  <si>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</si>
  <si>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</si>
  <si>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</si>
  <si>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</si>
  <si>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</si>
  <si>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</si>
  <si>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</si>
  <si>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</si>
  <si>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</si>
  <si>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</si>
  <si>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</si>
  <si>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</si>
  <si>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</si>
  <si>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</si>
  <si>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</si>
  <si>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</si>
  <si>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</si>
  <si>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</si>
  <si>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</si>
  <si>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</si>
  <si>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</si>
  <si>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</si>
  <si>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</si>
  <si>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</si>
  <si>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</si>
  <si>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</si>
  <si>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</si>
  <si>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</si>
  <si>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</si>
  <si>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</si>
  <si>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</si>
  <si>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</si>
  <si>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</si>
  <si>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</si>
  <si>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</si>
  <si>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</si>
  <si>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</si>
  <si>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</si>
  <si>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</si>
  <si>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</si>
  <si>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</si>
  <si>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</si>
  <si>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</si>
  <si>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</si>
  <si>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</si>
  <si>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</si>
  <si>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</si>
  <si>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</si>
  <si>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</si>
  <si>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</si>
  <si>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</si>
  <si>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</si>
  <si>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</si>
  <si>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</si>
  <si>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</si>
  <si>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</si>
  <si>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</si>
  <si>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</si>
  <si>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</si>
  <si>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</si>
  <si>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</si>
  <si>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</si>
  <si>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</si>
  <si>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</si>
  <si>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</si>
  <si>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</si>
  <si>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</si>
  <si>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</si>
  <si>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</si>
  <si>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</si>
  <si>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</si>
  <si>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</si>
  <si>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</si>
  <si>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</si>
  <si>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</si>
  <si>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</si>
  <si>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</si>
  <si>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</si>
  <si>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</si>
  <si>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</si>
  <si>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</si>
  <si>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</si>
  <si>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</si>
  <si>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</si>
  <si>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</si>
  <si>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</si>
  <si>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</si>
  <si>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</si>
  <si>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</si>
  <si>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</si>
  <si>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</si>
  <si>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</si>
  <si>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</si>
  <si>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</si>
  <si>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</si>
  <si>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</si>
  <si>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</si>
  <si>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</si>
  <si>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</si>
  <si>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</si>
  <si>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</si>
  <si>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</si>
  <si>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</si>
  <si>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</si>
  <si>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</si>
  <si>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</si>
  <si>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</si>
  <si>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</si>
  <si>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</si>
  <si>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</si>
  <si>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</si>
  <si>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</si>
  <si>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</si>
  <si>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</si>
  <si>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</si>
  <si>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</si>
  <si>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</si>
  <si>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</si>
  <si>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</si>
  <si>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</si>
  <si>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</si>
  <si>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</si>
  <si>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</si>
  <si>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</si>
  <si>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</si>
  <si>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</si>
  <si>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</si>
  <si>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</si>
  <si>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</si>
  <si>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</si>
  <si>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</si>
  <si>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</si>
  <si>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</si>
  <si>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</si>
  <si>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</si>
  <si>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</si>
  <si>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</si>
  <si>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</si>
  <si>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</si>
  <si>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</si>
  <si>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</si>
  <si>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</si>
  <si>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</si>
  <si>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</si>
  <si>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</si>
  <si>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</si>
  <si>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</si>
  <si>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</si>
  <si>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</si>
  <si>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</si>
  <si>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</si>
  <si>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</si>
  <si>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</si>
  <si>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</si>
  <si>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</si>
  <si>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</si>
  <si>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</si>
  <si>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</si>
  <si>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</si>
  <si>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</si>
  <si>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</si>
  <si>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</si>
  <si>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</si>
  <si>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</si>
  <si>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</si>
  <si>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</si>
  <si>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</si>
  <si>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</si>
  <si>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</si>
  <si>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</si>
  <si>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</si>
  <si>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</si>
  <si>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</si>
  <si>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</si>
  <si>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</si>
  <si>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</si>
  <si>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</si>
  <si>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</si>
  <si>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</si>
  <si>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</si>
  <si>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</si>
  <si>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</si>
  <si>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</si>
  <si>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</si>
  <si>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</si>
  <si>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</si>
  <si>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</si>
  <si>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</si>
  <si>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</si>
  <si>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</si>
  <si>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</si>
  <si>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</si>
  <si>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</si>
  <si>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</si>
  <si>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</si>
  <si>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</si>
  <si>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</si>
  <si>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</si>
  <si>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</si>
  <si>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</si>
  <si>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</si>
  <si>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</si>
  <si>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</si>
  <si>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</si>
  <si>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</si>
  <si>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</si>
  <si>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</si>
  <si>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</si>
  <si>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</si>
  <si>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</si>
  <si>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</si>
  <si>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</si>
  <si>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</si>
  <si>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</si>
  <si>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</si>
  <si>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</si>
  <si>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</si>
  <si>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</si>
  <si>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</si>
  <si>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</si>
  <si>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</si>
  <si>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</si>
  <si>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</si>
  <si>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</si>
  <si>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</si>
  <si>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</si>
  <si>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</si>
  <si>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</si>
  <si>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</si>
  <si>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</si>
  <si>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</si>
  <si>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</si>
  <si>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</si>
  <si>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</si>
  <si>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</si>
  <si>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</si>
  <si>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</si>
  <si>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</si>
  <si>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</si>
  <si>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</si>
  <si>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</si>
  <si>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</si>
  <si>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</si>
  <si>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</si>
  <si>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</si>
  <si>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</si>
  <si>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</si>
  <si>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</si>
  <si>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</si>
  <si>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</si>
  <si>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</si>
  <si>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</si>
  <si>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</si>
  <si>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</si>
  <si>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</si>
  <si>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</si>
  <si>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</si>
  <si>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</si>
  <si>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</si>
  <si>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</si>
  <si>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</si>
  <si>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</si>
  <si>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</si>
  <si>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</si>
  <si>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</si>
  <si>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</si>
  <si>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</si>
  <si>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</si>
  <si>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</si>
  <si>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</si>
  <si>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</si>
  <si>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</si>
  <si>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</si>
  <si>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</si>
  <si>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</si>
  <si>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</si>
  <si>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</si>
  <si>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</si>
  <si>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</si>
  <si>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</si>
  <si>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</si>
  <si>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</si>
  <si>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</si>
  <si>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</si>
  <si>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</si>
  <si>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</si>
  <si>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</si>
  <si>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</si>
  <si>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</si>
  <si>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</si>
  <si>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</si>
  <si>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</si>
  <si>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</si>
  <si>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</si>
  <si>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</si>
  <si>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</si>
  <si>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</si>
  <si>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</si>
  <si>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</si>
  <si>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</si>
  <si>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</si>
  <si>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</si>
  <si>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</si>
  <si>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</si>
  <si>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</si>
  <si>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</si>
  <si>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</si>
  <si>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</si>
  <si>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</si>
  <si>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</si>
  <si>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</si>
  <si>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</si>
  <si>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</si>
  <si>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</si>
  <si>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</si>
  <si>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</si>
  <si>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</si>
  <si>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</si>
  <si>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</si>
  <si>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</si>
  <si>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</si>
  <si>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</si>
  <si>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</si>
  <si>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</si>
  <si>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</si>
  <si>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</si>
  <si>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</si>
  <si>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</si>
  <si>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</si>
  <si>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</si>
  <si>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</si>
  <si>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</si>
  <si>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</si>
  <si>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</si>
  <si>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</si>
  <si>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</si>
  <si>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</si>
  <si>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</si>
  <si>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</si>
  <si>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</si>
  <si>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</si>
  <si>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</si>
  <si>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</si>
  <si>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</si>
  <si>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</si>
  <si>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</si>
  <si>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</si>
  <si>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</si>
  <si>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</si>
  <si>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</si>
  <si>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</si>
  <si>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</si>
  <si>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</si>
  <si>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</si>
  <si>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</si>
  <si>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</si>
  <si>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</si>
  <si>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</si>
  <si>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</si>
  <si>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</si>
  <si>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</si>
  <si>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</si>
  <si>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</si>
  <si>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</si>
  <si>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</si>
  <si>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</si>
  <si>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</si>
  <si>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</si>
  <si>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</si>
  <si>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</si>
  <si>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</si>
  <si>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</si>
  <si>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</si>
  <si>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</si>
  <si>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</si>
  <si>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</si>
  <si>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</si>
  <si>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</si>
  <si>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</si>
  <si>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</si>
  <si>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</si>
  <si>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</si>
  <si>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</si>
  <si>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</si>
  <si>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</si>
  <si>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</si>
  <si>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</si>
  <si>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</si>
  <si>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</si>
  <si>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</si>
  <si>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</si>
  <si>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</si>
  <si>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</si>
  <si>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</si>
  <si>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</si>
  <si>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</si>
  <si>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</si>
  <si>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</si>
  <si>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</si>
  <si>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</si>
  <si>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</si>
  <si>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</si>
  <si>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</si>
  <si>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</si>
  <si>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</si>
  <si>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</si>
  <si>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</si>
  <si>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</si>
  <si>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</si>
  <si>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</si>
  <si>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</si>
  <si>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</si>
  <si>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</si>
  <si>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</si>
  <si>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</si>
  <si>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</si>
  <si>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</si>
  <si>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</si>
  <si>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</si>
  <si>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</si>
  <si>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</si>
  <si>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</si>
  <si>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</si>
  <si>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</si>
  <si>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</si>
  <si>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</si>
  <si>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</si>
  <si>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</si>
  <si>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</si>
  <si>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</si>
  <si>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</si>
  <si>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</si>
  <si>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</si>
  <si>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</si>
  <si>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</si>
  <si>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</si>
  <si>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</si>
  <si>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</si>
  <si>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</si>
  <si>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</si>
  <si>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</si>
  <si>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</si>
  <si>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</si>
  <si>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</si>
  <si>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</si>
  <si>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</si>
  <si>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</si>
  <si>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</si>
  <si>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</si>
  <si>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</si>
  <si>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</si>
  <si>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</si>
  <si>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</si>
  <si>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</si>
  <si>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</si>
  <si>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</si>
  <si>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</si>
  <si>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</si>
  <si>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</si>
  <si>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</si>
  <si>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</si>
  <si>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</si>
  <si>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</si>
  <si>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</si>
  <si>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</si>
  <si>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</si>
  <si>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</si>
  <si>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</si>
  <si>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</si>
  <si>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</si>
  <si>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</si>
  <si>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</si>
  <si>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</si>
  <si>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</si>
  <si>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</si>
  <si>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</si>
  <si>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</si>
  <si>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</si>
  <si>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</si>
  <si>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</si>
  <si>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</si>
  <si>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</si>
  <si>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</si>
  <si>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</si>
  <si>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</si>
  <si>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</si>
  <si>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</si>
  <si>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</si>
  <si>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</si>
  <si>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</si>
  <si>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</si>
  <si>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</si>
  <si>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</si>
  <si>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</si>
  <si>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</si>
  <si>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</si>
  <si>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</si>
  <si>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</si>
  <si>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</si>
  <si>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</si>
  <si>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</si>
  <si>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</si>
  <si>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</si>
  <si>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</si>
  <si>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</si>
  <si>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</si>
  <si>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</si>
  <si>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</si>
  <si>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</si>
  <si>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</si>
  <si>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</si>
  <si>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</si>
  <si>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</si>
  <si>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</si>
  <si>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</si>
  <si>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</si>
  <si>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</si>
  <si>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</si>
  <si>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</si>
  <si>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</si>
  <si>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</si>
  <si>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</si>
  <si>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</si>
  <si>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</si>
  <si>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</si>
  <si>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</si>
  <si>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</si>
  <si>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</si>
  <si>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</si>
  <si>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</si>
  <si>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</si>
  <si>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</si>
  <si>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</si>
  <si>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</si>
  <si>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</si>
  <si>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</si>
  <si>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</si>
  <si>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</si>
  <si>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</si>
  <si>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</si>
  <si>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</si>
  <si>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</si>
  <si>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</si>
  <si>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</si>
  <si>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</si>
  <si>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</si>
  <si>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</si>
  <si>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</si>
  <si>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</si>
  <si>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</si>
  <si>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</si>
  <si>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</si>
  <si>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</si>
  <si>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</si>
  <si>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</si>
  <si>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</si>
  <si>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</si>
  <si>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</si>
  <si>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</si>
  <si>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</si>
  <si>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</si>
  <si>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</si>
  <si>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</si>
  <si>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</si>
  <si>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</si>
  <si>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</si>
  <si>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</si>
  <si>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</si>
  <si>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</si>
  <si>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</si>
  <si>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</si>
  <si>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</si>
  <si>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</si>
  <si>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</si>
  <si>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</si>
  <si>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</si>
  <si>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</si>
  <si>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</si>
  <si>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</si>
  <si>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</si>
  <si>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</si>
  <si>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</si>
  <si>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</si>
  <si>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</si>
  <si>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</si>
  <si>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</si>
  <si>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</si>
  <si>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</si>
  <si>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</si>
  <si>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</si>
  <si>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</si>
  <si>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</si>
  <si>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</si>
  <si>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</si>
  <si>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</si>
  <si>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</si>
  <si>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</si>
  <si>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</si>
  <si>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</si>
  <si>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</si>
  <si>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</si>
  <si>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</si>
  <si>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</si>
  <si>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</si>
  <si>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</si>
  <si>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</si>
  <si>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</si>
  <si>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</si>
  <si>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</si>
  <si>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</si>
  <si>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</si>
  <si>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</si>
  <si>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</si>
  <si>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</si>
  <si>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</si>
  <si>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</si>
  <si>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</si>
  <si>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</si>
  <si>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</si>
  <si>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</si>
  <si>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</si>
  <si>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</si>
  <si>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</si>
  <si>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</si>
  <si>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</si>
  <si>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</si>
  <si>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</si>
  <si>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</si>
  <si>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</si>
  <si>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</si>
  <si>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</si>
  <si>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</si>
  <si>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</si>
  <si>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</si>
  <si>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</si>
  <si>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</si>
  <si>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</si>
  <si>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</si>
  <si>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</si>
  <si>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</si>
  <si>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</si>
  <si>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</si>
  <si>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</si>
  <si>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</si>
  <si>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</si>
  <si>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</si>
  <si>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</si>
  <si>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</si>
  <si>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</si>
  <si>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</si>
  <si>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</si>
  <si>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</si>
  <si>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</si>
  <si>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</si>
  <si>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</si>
  <si>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</si>
  <si>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</si>
  <si>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</si>
  <si>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</si>
  <si>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</si>
  <si>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</si>
  <si>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</si>
  <si>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</si>
  <si>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</si>
  <si>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</si>
  <si>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</si>
  <si>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</si>
  <si>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</si>
  <si>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</si>
  <si>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</si>
  <si>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</si>
  <si>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</si>
  <si>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</si>
  <si>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</si>
  <si>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</si>
  <si>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</si>
  <si>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</si>
  <si>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</si>
  <si>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</si>
  <si>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</si>
  <si>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</si>
  <si>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</si>
  <si>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</si>
  <si>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</si>
  <si>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</si>
  <si>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</si>
  <si>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</si>
  <si>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</si>
  <si>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</si>
  <si>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</si>
  <si>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</si>
  <si>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</si>
  <si>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</si>
  <si>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</si>
  <si>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</si>
  <si>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</si>
  <si>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</si>
  <si>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</si>
  <si>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</si>
  <si>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</si>
  <si>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</si>
  <si>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</si>
  <si>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</si>
  <si>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</si>
  <si>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</si>
  <si>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</si>
  <si>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</si>
  <si>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</si>
  <si>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</si>
  <si>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</si>
  <si>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</si>
  <si>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</si>
  <si>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</si>
  <si>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</si>
  <si>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</si>
  <si>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</si>
  <si>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</si>
  <si>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</si>
  <si>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</si>
  <si>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</si>
  <si>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</si>
  <si>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</si>
  <si>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</si>
  <si>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</si>
  <si>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</si>
  <si>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</si>
  <si>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</si>
  <si>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</si>
  <si>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</si>
  <si>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</si>
  <si>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</si>
  <si>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</si>
  <si>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</si>
  <si>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</si>
  <si>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</si>
  <si>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</si>
  <si>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</si>
  <si>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</si>
  <si>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</si>
  <si>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</si>
  <si>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</si>
  <si>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</si>
  <si>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</si>
  <si>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</si>
  <si>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</si>
  <si>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</si>
  <si>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</si>
  <si>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</si>
  <si>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</si>
  <si>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</si>
  <si>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</si>
  <si>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</si>
  <si>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</si>
  <si>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</si>
  <si>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</si>
  <si>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</si>
  <si>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</si>
  <si>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</si>
  <si>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</si>
  <si>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</si>
  <si>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</si>
  <si>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</si>
  <si>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</si>
  <si>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</si>
  <si>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</si>
  <si>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</si>
  <si>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</si>
  <si>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</si>
  <si>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</si>
  <si>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</si>
  <si>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</si>
  <si>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</si>
  <si>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</si>
  <si>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</si>
  <si>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</si>
  <si>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</si>
  <si>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</si>
  <si>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</si>
  <si>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</si>
  <si>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</si>
  <si>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</si>
  <si>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</si>
  <si>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</si>
  <si>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</si>
  <si>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</si>
  <si>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</si>
  <si>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</si>
  <si>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</si>
  <si>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</si>
  <si>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</si>
  <si>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</si>
  <si>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</si>
  <si>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</si>
  <si>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</si>
  <si>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</si>
  <si>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</si>
  <si>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</si>
  <si>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</si>
  <si>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</si>
  <si>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</si>
  <si>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</si>
  <si>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</si>
  <si>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</si>
  <si>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</si>
  <si>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</si>
  <si>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</si>
  <si>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</si>
  <si>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</si>
  <si>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</si>
  <si>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</si>
  <si>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</si>
  <si>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</si>
  <si>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</si>
  <si>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</si>
  <si>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</si>
  <si>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</si>
  <si>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</si>
  <si>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</si>
  <si>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</si>
  <si>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</si>
  <si>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</si>
  <si>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</si>
  <si>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</si>
  <si>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</si>
  <si>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</si>
  <si>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</si>
  <si>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</si>
  <si>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</si>
  <si>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</si>
  <si>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</si>
  <si>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</si>
  <si>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</si>
  <si>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</si>
  <si>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</si>
  <si>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</si>
  <si>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</si>
  <si>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</si>
  <si>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</si>
  <si>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</si>
  <si>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</si>
  <si>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</si>
  <si>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</si>
  <si>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</si>
  <si>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</si>
  <si>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</si>
  <si>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</si>
  <si>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</si>
  <si>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</si>
  <si>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</si>
  <si>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</si>
  <si>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</si>
  <si>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</si>
  <si>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</si>
  <si>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</si>
  <si>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</si>
  <si>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</si>
  <si>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</si>
  <si>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</si>
  <si>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</si>
  <si>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</si>
  <si>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</si>
  <si>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</si>
  <si>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</si>
  <si>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</si>
  <si>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</si>
  <si>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</si>
  <si>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</si>
  <si>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</si>
  <si>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</si>
  <si>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</si>
  <si>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</si>
  <si>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</si>
  <si>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</si>
  <si>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</si>
  <si>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</si>
  <si>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</si>
  <si>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</si>
  <si>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</si>
  <si>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</si>
  <si>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</si>
  <si>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</si>
  <si>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</si>
  <si>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</si>
  <si>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</si>
  <si>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</si>
  <si>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</si>
  <si>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</si>
  <si>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</si>
  <si>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</si>
  <si>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</si>
  <si>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</si>
  <si>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</si>
  <si>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</si>
  <si>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</si>
  <si>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</si>
  <si>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</si>
  <si>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</si>
  <si>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</si>
  <si>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</si>
  <si>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</si>
  <si>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</si>
  <si>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</si>
  <si>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</si>
  <si>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</si>
  <si>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</si>
  <si>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</si>
  <si>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</si>
  <si>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</si>
  <si>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</si>
  <si>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</si>
  <si>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</si>
  <si>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</si>
  <si>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</si>
  <si>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</si>
  <si>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</si>
  <si>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</si>
  <si>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</si>
  <si>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</si>
  <si>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</si>
  <si>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</si>
  <si>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</si>
  <si>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</si>
  <si>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</si>
  <si>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</si>
  <si>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</si>
  <si>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</si>
  <si>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</si>
  <si>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</si>
  <si>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</si>
  <si>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</si>
  <si>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</si>
  <si>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</si>
  <si>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</si>
  <si>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</si>
  <si>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</si>
  <si>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</si>
  <si>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</si>
  <si>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</si>
  <si>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</si>
  <si>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</si>
  <si>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</si>
  <si>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</si>
  <si>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</si>
  <si>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</si>
  <si>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</si>
  <si>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</si>
  <si>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</si>
  <si>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</si>
  <si>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</si>
  <si>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</si>
  <si>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</si>
  <si>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</si>
  <si>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</si>
  <si>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</si>
  <si>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</si>
  <si>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</si>
  <si>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</si>
  <si>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</si>
  <si>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</si>
  <si>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</si>
  <si>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</si>
  <si>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</si>
  <si>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</si>
  <si>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</si>
  <si>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</si>
  <si>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</si>
  <si>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</si>
  <si>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</si>
  <si>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</si>
  <si>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</si>
  <si>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</si>
  <si>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</si>
  <si>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</si>
  <si>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</si>
  <si>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</si>
  <si>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</si>
  <si>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</si>
  <si>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</si>
  <si>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</si>
  <si>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</si>
  <si>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</si>
  <si>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</si>
  <si>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</si>
  <si>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</si>
  <si>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</si>
  <si>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</si>
  <si>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</si>
  <si>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</si>
  <si>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</si>
  <si>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</si>
  <si>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</si>
  <si>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</si>
  <si>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</si>
  <si>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</si>
  <si>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</si>
  <si>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</si>
  <si>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</si>
  <si>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</si>
  <si>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</si>
  <si>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</si>
  <si>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</si>
  <si>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</si>
  <si>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</si>
  <si>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</si>
  <si>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</si>
  <si>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</si>
  <si>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</si>
  <si>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</si>
  <si>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</si>
  <si>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</si>
  <si>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</si>
  <si>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</si>
  <si>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</si>
  <si>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</si>
  <si>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</si>
  <si>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</si>
  <si>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</si>
  <si>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</si>
  <si>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</si>
  <si>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</si>
  <si>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</si>
  <si>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</si>
  <si>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</si>
  <si>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</si>
  <si>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</si>
  <si>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</si>
  <si>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</si>
  <si>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</si>
  <si>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</si>
  <si>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</si>
  <si>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</si>
  <si>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</si>
  <si>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</si>
  <si>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</si>
  <si>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</si>
  <si>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</si>
  <si>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</si>
  <si>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</si>
  <si>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</si>
  <si>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</si>
  <si>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</si>
  <si>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</si>
  <si>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</si>
  <si>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</si>
  <si>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</si>
  <si>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</si>
  <si>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</si>
  <si>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</si>
  <si>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</si>
  <si>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</si>
  <si>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</si>
  <si>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</si>
  <si>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</si>
  <si>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</si>
  <si>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</si>
  <si>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</si>
  <si>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</si>
  <si>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</si>
  <si>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</si>
  <si>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</si>
  <si>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</si>
  <si>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</si>
  <si>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</si>
  <si>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</si>
  <si>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</si>
  <si>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</si>
  <si>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</si>
  <si>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</si>
  <si>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</si>
  <si>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</si>
  <si>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</si>
  <si>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</si>
  <si>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</si>
  <si>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</si>
  <si>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</si>
  <si>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</si>
  <si>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</si>
  <si>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</si>
  <si>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</si>
  <si>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</si>
  <si>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</si>
  <si>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</si>
  <si>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</si>
  <si>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</si>
  <si>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</si>
  <si>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</si>
  <si>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</si>
  <si>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</si>
  <si>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</si>
  <si>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</si>
  <si>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</si>
  <si>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</si>
  <si>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</si>
  <si>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</si>
  <si>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</si>
  <si>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</si>
  <si>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</si>
  <si>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</si>
  <si>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</si>
  <si>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</si>
  <si>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</si>
  <si>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</si>
  <si>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</si>
  <si>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</si>
  <si>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</si>
  <si>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</si>
  <si>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</si>
  <si>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</si>
  <si>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</si>
  <si>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</si>
  <si>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</si>
  <si>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</si>
  <si>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</si>
  <si>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</si>
  <si>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</si>
  <si>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</si>
  <si>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</si>
  <si>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</si>
  <si>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</si>
  <si>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</si>
  <si>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</si>
  <si>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</si>
  <si>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</si>
  <si>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</si>
  <si>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</si>
  <si>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</si>
  <si>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</si>
  <si>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</si>
  <si>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</si>
  <si>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</si>
  <si>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</si>
  <si>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</si>
  <si>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</si>
  <si>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</si>
  <si>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</si>
  <si>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</si>
  <si>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</si>
  <si>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</si>
  <si>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</si>
  <si>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</si>
  <si>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</si>
  <si>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</si>
  <si>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</si>
  <si>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</si>
  <si>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</si>
  <si>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</si>
  <si>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</si>
  <si>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</si>
  <si>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</si>
  <si>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</si>
  <si>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</si>
  <si>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</si>
  <si>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</si>
  <si>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</si>
  <si>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</si>
  <si>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</si>
  <si>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</si>
  <si>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</si>
  <si>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</si>
  <si>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</si>
  <si>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</si>
  <si>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</si>
  <si>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</si>
  <si>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</si>
  <si>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</si>
  <si>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</si>
  <si>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</si>
  <si>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</si>
  <si>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</si>
  <si>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</si>
  <si>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</si>
  <si>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</si>
  <si>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</si>
  <si>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</si>
  <si>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</si>
  <si>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</si>
  <si>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</si>
  <si>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</si>
  <si>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</si>
  <si>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</si>
  <si>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</si>
  <si>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</si>
  <si>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</si>
  <si>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</si>
  <si>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</si>
  <si>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</si>
  <si>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</si>
  <si>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</si>
  <si>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</si>
  <si>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</si>
  <si>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</si>
  <si>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</si>
  <si>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</si>
  <si>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</si>
  <si>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</si>
  <si>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</si>
  <si>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</si>
  <si>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</si>
  <si>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</si>
  <si>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</si>
  <si>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</si>
  <si>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</si>
  <si>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</si>
  <si>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</si>
  <si>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</si>
  <si>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</si>
  <si>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</si>
  <si>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</si>
  <si>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</si>
  <si>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</si>
  <si>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</si>
  <si>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</si>
  <si>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</si>
  <si>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</si>
  <si>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</si>
  <si>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</si>
  <si>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</si>
  <si>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</si>
  <si>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</si>
  <si>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</si>
  <si>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</si>
  <si>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</si>
  <si>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</si>
  <si>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</si>
  <si>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</si>
  <si>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</si>
  <si>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</si>
  <si>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</si>
  <si>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</si>
  <si>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</si>
  <si>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</si>
  <si>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</si>
  <si>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</si>
  <si>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</si>
  <si>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</si>
  <si>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</si>
  <si>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</si>
  <si>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</si>
  <si>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</si>
  <si>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</si>
  <si>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</si>
  <si>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</si>
  <si>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</si>
  <si>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</si>
  <si>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</si>
  <si>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</si>
  <si>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</si>
  <si>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</si>
  <si>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</si>
  <si>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</si>
  <si>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</si>
  <si>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</si>
  <si>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</si>
  <si>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</si>
  <si>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</si>
  <si>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</si>
  <si>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</si>
  <si>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</si>
  <si>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</si>
  <si>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</si>
  <si>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</si>
  <si>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</si>
  <si>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</si>
  <si>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</si>
  <si>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</si>
  <si>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</si>
  <si>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</si>
  <si>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</si>
  <si>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</si>
  <si>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</si>
  <si>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</si>
  <si>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</si>
  <si>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</si>
  <si>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</si>
  <si>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</si>
  <si>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</si>
  <si>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</si>
  <si>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</si>
  <si>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</si>
  <si>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</si>
  <si>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</si>
  <si>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</si>
  <si>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</si>
  <si>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</si>
  <si>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</si>
  <si>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</si>
  <si>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</si>
  <si>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</si>
  <si>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</si>
  <si>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</si>
  <si>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</si>
  <si>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</si>
  <si>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</si>
  <si>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</si>
  <si>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</si>
  <si>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</si>
  <si>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</si>
  <si>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</si>
  <si>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</si>
  <si>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</si>
  <si>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</si>
  <si>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</si>
  <si>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</si>
  <si>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</si>
  <si>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</si>
  <si>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</si>
  <si>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</si>
  <si>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</si>
  <si>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</si>
  <si>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</si>
  <si>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</si>
  <si>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</si>
  <si>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</si>
  <si>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</si>
  <si>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</si>
  <si>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</si>
  <si>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</si>
  <si>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</si>
  <si>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</si>
  <si>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</si>
  <si>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</si>
  <si>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</si>
  <si>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</si>
  <si>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</si>
  <si>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</si>
  <si>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</si>
  <si>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</si>
  <si>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</si>
  <si>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</si>
  <si>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</si>
  <si>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</si>
  <si>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</si>
  <si>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</si>
  <si>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</si>
  <si>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</si>
  <si>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</si>
  <si>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</si>
  <si>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</si>
  <si>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</si>
  <si>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</si>
  <si>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</si>
  <si>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</si>
  <si>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</si>
  <si>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</si>
  <si>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</si>
  <si>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</si>
  <si>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</si>
  <si>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</si>
  <si>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</si>
  <si>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</si>
  <si>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</si>
  <si>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</si>
  <si>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</si>
  <si>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</si>
  <si>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</si>
  <si>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</si>
  <si>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</si>
  <si>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</si>
  <si>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</si>
  <si>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</si>
  <si>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</si>
  <si>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</si>
  <si>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</si>
  <si>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</si>
  <si>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</si>
  <si>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</si>
  <si>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</si>
  <si>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</si>
  <si>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</si>
  <si>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</si>
  <si>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</si>
  <si>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</si>
  <si>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</si>
  <si>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</si>
  <si>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</si>
  <si>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</si>
  <si>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</si>
  <si>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</si>
  <si>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</si>
  <si>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</si>
  <si>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</si>
  <si>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</si>
  <si>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</si>
  <si>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</si>
  <si>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</si>
  <si>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</si>
  <si>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</si>
  <si>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</si>
  <si>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</si>
  <si>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</si>
  <si>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</si>
  <si>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</si>
  <si>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</si>
  <si>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</si>
  <si>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</si>
  <si>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</si>
  <si>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</si>
  <si>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</si>
  <si>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</si>
  <si>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</si>
  <si>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</si>
  <si>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</si>
  <si>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</si>
  <si>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</si>
  <si>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</si>
  <si>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</si>
  <si>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</si>
  <si>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</si>
  <si>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</si>
  <si>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</si>
  <si>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</si>
  <si>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</si>
  <si>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</si>
  <si>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</si>
  <si>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</si>
  <si>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</si>
  <si>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</si>
  <si>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</si>
  <si>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</si>
  <si>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</si>
  <si>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</si>
  <si>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</si>
  <si>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</si>
  <si>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</si>
  <si>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</si>
  <si>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</si>
  <si>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</si>
  <si>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</si>
  <si>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</si>
  <si>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</si>
  <si>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</si>
  <si>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</si>
  <si>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</si>
  <si>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</si>
  <si>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</si>
  <si>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</si>
  <si>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</si>
  <si>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</si>
  <si>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</si>
  <si>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</si>
  <si>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</si>
  <si>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</si>
  <si>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</si>
  <si>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</si>
  <si>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</si>
  <si>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</si>
  <si>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</si>
  <si>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</si>
  <si>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</si>
  <si>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</si>
  <si>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</si>
  <si>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</si>
  <si>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</si>
  <si>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</si>
  <si>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</si>
  <si>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</si>
  <si>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</si>
  <si>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</si>
  <si>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</si>
  <si>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</si>
  <si>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</si>
  <si>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</si>
  <si>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</si>
  <si>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</si>
  <si>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</si>
  <si>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</si>
  <si>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</si>
  <si>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</si>
  <si>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</si>
  <si>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</si>
  <si>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</si>
  <si>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</si>
  <si>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</si>
  <si>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</si>
  <si>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</si>
  <si>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</si>
  <si>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</si>
  <si>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</si>
  <si>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</si>
  <si>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</si>
  <si>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</si>
  <si>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</si>
  <si>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</si>
  <si>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</si>
  <si>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</si>
  <si>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</si>
  <si>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</si>
  <si>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</si>
  <si>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</si>
  <si>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</si>
  <si>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</si>
  <si>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</si>
  <si>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</si>
  <si>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</si>
  <si>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</si>
  <si>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</si>
  <si>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</si>
  <si>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</si>
  <si>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</si>
  <si>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</si>
  <si>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</si>
  <si>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</si>
  <si>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</si>
  <si>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</si>
  <si>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</si>
  <si>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</si>
  <si>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</si>
  <si>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</si>
  <si>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</si>
  <si>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</si>
  <si>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</si>
  <si>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</si>
  <si>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</si>
  <si>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</si>
  <si>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</si>
  <si>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</si>
  <si>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</si>
  <si>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</si>
  <si>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</si>
  <si>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</si>
  <si>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</si>
  <si>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</si>
  <si>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</si>
  <si>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</si>
  <si>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</si>
  <si>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</si>
  <si>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</si>
  <si>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</si>
  <si>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</si>
  <si>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</si>
  <si>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</si>
  <si>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</si>
  <si>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</si>
  <si>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</si>
  <si>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</si>
  <si>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</si>
  <si>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</si>
  <si>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</si>
  <si>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</si>
  <si>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</si>
  <si>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</si>
  <si>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</si>
  <si>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</si>
  <si>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</si>
  <si>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</si>
  <si>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</si>
  <si>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</si>
  <si>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</si>
  <si>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</si>
  <si>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</si>
  <si>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</si>
  <si>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</si>
  <si>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</si>
  <si>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</si>
  <si>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</si>
  <si>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</si>
  <si>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</si>
  <si>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</si>
  <si>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</si>
  <si>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</si>
  <si>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</si>
  <si>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</si>
  <si>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</si>
  <si>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</si>
  <si>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</si>
  <si>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</si>
  <si>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</si>
  <si>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</si>
  <si>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</si>
  <si>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</si>
  <si>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</si>
  <si>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</si>
  <si>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</si>
  <si>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</si>
  <si>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</si>
  <si>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</si>
  <si>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</si>
  <si>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</si>
  <si>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</si>
  <si>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</si>
  <si>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</si>
  <si>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</si>
  <si>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</si>
  <si>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</si>
  <si>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</si>
  <si>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</si>
  <si>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</si>
  <si>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</si>
  <si>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</si>
  <si>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</si>
  <si>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</si>
  <si>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</si>
  <si>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</si>
  <si>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</si>
  <si>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</si>
  <si>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</si>
  <si>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</si>
  <si>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</si>
  <si>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</si>
  <si>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</si>
  <si>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</si>
  <si>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</si>
  <si>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</si>
  <si>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</si>
  <si>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</si>
  <si>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</si>
  <si>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</si>
  <si>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</si>
  <si>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</si>
  <si>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</si>
  <si>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</si>
  <si>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</si>
  <si>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</si>
  <si>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</si>
  <si>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</si>
  <si>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</si>
  <si>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</si>
  <si>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</si>
  <si>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</si>
  <si>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</si>
  <si>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</si>
  <si>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</si>
  <si>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</si>
  <si>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</si>
  <si>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</si>
  <si>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</si>
  <si>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</si>
  <si>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</si>
  <si>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</si>
  <si>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</si>
  <si>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</si>
  <si>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</si>
  <si>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</si>
  <si>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</si>
  <si>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</si>
  <si>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</si>
  <si>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</si>
  <si>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</si>
  <si>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</si>
  <si>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</si>
  <si>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</si>
  <si>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</si>
  <si>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</si>
  <si>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</si>
  <si>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</si>
  <si>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</si>
  <si>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</si>
  <si>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</si>
  <si>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</si>
  <si>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</si>
  <si>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</si>
  <si>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</si>
  <si>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</si>
  <si>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</si>
  <si>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</si>
  <si>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</si>
  <si>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</si>
  <si>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</si>
  <si>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</si>
  <si>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</si>
  <si>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</si>
  <si>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</si>
  <si>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</si>
  <si>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</si>
  <si>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</si>
  <si>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</si>
  <si>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</si>
  <si>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</si>
  <si>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</si>
  <si>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</si>
  <si>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</si>
  <si>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</si>
  <si>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</si>
  <si>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</si>
  <si>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</si>
  <si>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</si>
  <si>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</si>
  <si>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</si>
  <si>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</si>
  <si>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</si>
  <si>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</si>
  <si>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</si>
  <si>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</si>
  <si>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</si>
  <si>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</si>
  <si>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</si>
  <si>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</si>
  <si>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</si>
  <si>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</si>
  <si>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</si>
  <si>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</si>
  <si>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</si>
  <si>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</si>
  <si>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</si>
  <si>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</si>
  <si>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</si>
  <si>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</si>
  <si>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</si>
  <si>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</si>
  <si>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</si>
  <si>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</si>
  <si>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</si>
  <si>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</si>
  <si>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</si>
  <si>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</si>
  <si>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</si>
  <si>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</si>
  <si>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</si>
  <si>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</si>
  <si>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</si>
  <si>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</si>
  <si>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</si>
  <si>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</si>
  <si>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</si>
  <si>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</si>
  <si>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</si>
  <si>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</si>
  <si>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</si>
  <si>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</si>
  <si>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</si>
  <si>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</si>
  <si>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</si>
  <si>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</si>
  <si>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</si>
  <si>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</si>
  <si>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</si>
  <si>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</si>
  <si>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</si>
  <si>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</si>
  <si>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</si>
  <si>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</si>
  <si>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</si>
  <si>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</si>
  <si>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</si>
  <si>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</si>
  <si>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</si>
  <si>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</si>
  <si>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</si>
  <si>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</si>
  <si>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</si>
  <si>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</si>
  <si>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</si>
  <si>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</si>
  <si>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</si>
  <si>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</si>
  <si>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</si>
  <si>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</si>
  <si>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</si>
  <si>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</si>
  <si>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</si>
  <si>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</si>
  <si>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</si>
  <si>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</si>
  <si>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</si>
  <si>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</si>
  <si>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</si>
  <si>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</si>
  <si>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</si>
  <si>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</si>
  <si>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</si>
  <si>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</si>
  <si>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</si>
  <si>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</si>
  <si>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</si>
  <si>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</si>
  <si>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</si>
  <si>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</si>
  <si>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</si>
  <si>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</si>
  <si>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</si>
  <si>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</si>
  <si>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</si>
  <si>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</si>
  <si>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</si>
  <si>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</si>
  <si>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</si>
  <si>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</si>
  <si>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</si>
  <si>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</si>
  <si>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</si>
  <si>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</si>
  <si>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</si>
  <si>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</si>
  <si>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</si>
  <si>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</si>
  <si>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</si>
  <si>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</si>
  <si>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</si>
  <si>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</si>
  <si>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</si>
  <si>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</si>
  <si>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</si>
  <si>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</si>
  <si>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</si>
  <si>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</si>
  <si>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</si>
  <si>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</si>
  <si>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</si>
  <si>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</si>
  <si>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</si>
  <si>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</si>
  <si>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</si>
  <si>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</si>
  <si>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</si>
  <si>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</si>
  <si>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</si>
  <si>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</si>
  <si>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</si>
  <si>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</si>
  <si>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</si>
  <si>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</si>
  <si>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</si>
  <si>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</si>
  <si>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</si>
  <si>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</si>
  <si>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</si>
  <si>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</si>
  <si>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</si>
  <si>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</si>
  <si>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</si>
  <si>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</si>
  <si>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</si>
  <si>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</si>
  <si>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</si>
  <si>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</si>
  <si>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</si>
  <si>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</si>
  <si>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</si>
  <si>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</si>
  <si>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</si>
  <si>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</si>
  <si>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</si>
  <si>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</si>
  <si>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</si>
  <si>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</si>
  <si>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</si>
  <si>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</si>
  <si>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</si>
  <si>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</si>
  <si>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</si>
  <si>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</si>
  <si>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</si>
  <si>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</si>
  <si>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</si>
  <si>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</si>
  <si>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</si>
  <si>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</si>
  <si>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</si>
  <si>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</si>
  <si>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</si>
  <si>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</si>
  <si>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</si>
  <si>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</si>
  <si>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</si>
  <si>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</si>
  <si>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</si>
  <si>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</si>
  <si>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</si>
  <si>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</si>
  <si>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</si>
  <si>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</si>
  <si>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</si>
  <si>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</si>
  <si>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</si>
  <si>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</si>
  <si>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</si>
  <si>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</si>
  <si>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</si>
  <si>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</si>
  <si>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</si>
  <si>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</si>
  <si>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</si>
  <si>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</si>
  <si>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</si>
  <si>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</si>
  <si>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</si>
  <si>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</si>
  <si>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</si>
  <si>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</si>
  <si>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</si>
  <si>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</si>
  <si>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</si>
  <si>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</si>
  <si>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</si>
  <si>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</si>
  <si>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</si>
  <si>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</si>
  <si>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</si>
  <si>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</si>
  <si>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</si>
  <si>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</si>
  <si>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</si>
  <si>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</si>
  <si>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</si>
  <si>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</si>
  <si>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</si>
  <si>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</si>
  <si>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</si>
  <si>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</si>
  <si>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</si>
  <si>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</si>
  <si>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</si>
  <si>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</si>
  <si>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</si>
  <si>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</si>
  <si>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</si>
  <si>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</si>
  <si>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</si>
  <si>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</si>
  <si>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</si>
  <si>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</si>
  <si>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</si>
  <si>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</si>
  <si>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</si>
  <si>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</si>
  <si>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</si>
  <si>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</si>
  <si>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</si>
  <si>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</si>
  <si>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</si>
  <si>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</si>
  <si>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</si>
  <si>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</si>
  <si>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</si>
  <si>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</si>
  <si>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</si>
  <si>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</si>
  <si>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</si>
  <si>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</si>
  <si>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</si>
  <si>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</si>
  <si>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</si>
  <si>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</si>
  <si>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</si>
  <si>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</si>
  <si>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</si>
  <si>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</si>
  <si>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</si>
  <si>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</si>
  <si>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</si>
  <si>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</si>
  <si>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</si>
  <si>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</si>
  <si>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</si>
  <si>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</si>
  <si>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</si>
  <si>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</si>
  <si>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</si>
  <si>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</si>
  <si>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</si>
  <si>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</si>
  <si>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</si>
  <si>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</si>
  <si>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</si>
  <si>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</si>
  <si>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</si>
  <si>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</si>
  <si>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</si>
  <si>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</si>
  <si>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</si>
  <si>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</si>
  <si>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</si>
  <si>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</si>
  <si>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</si>
  <si>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</si>
  <si>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</si>
  <si>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</si>
  <si>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</si>
  <si>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</si>
  <si>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</si>
  <si>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</si>
  <si>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</si>
  <si>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</si>
  <si>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</si>
  <si>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</si>
  <si>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</si>
  <si>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</si>
  <si>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</si>
  <si>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</si>
  <si>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</si>
  <si>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</si>
  <si>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</si>
  <si>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</si>
  <si>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</si>
  <si>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</si>
  <si>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</si>
  <si>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</si>
  <si>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</si>
  <si>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</si>
  <si>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</si>
  <si>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</si>
  <si>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</si>
  <si>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</si>
  <si>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</si>
  <si>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</si>
  <si>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</si>
  <si>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</si>
  <si>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</si>
  <si>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</si>
  <si>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</si>
  <si>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</si>
  <si>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</si>
  <si>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</si>
  <si>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</si>
  <si>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</si>
  <si>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</si>
  <si>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</si>
  <si>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</si>
  <si>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</si>
  <si>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</si>
  <si>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</si>
  <si>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</si>
  <si>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</si>
  <si>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</si>
  <si>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</si>
  <si>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</si>
  <si>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</si>
  <si>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</si>
  <si>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</si>
  <si>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</si>
  <si>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</si>
  <si>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</si>
  <si>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</si>
  <si>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</si>
  <si>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</si>
  <si>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</si>
  <si>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</si>
  <si>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</si>
  <si>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</si>
  <si>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</si>
  <si>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</si>
  <si>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</si>
  <si>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</si>
  <si>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</si>
  <si>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</si>
  <si>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</si>
  <si>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</si>
  <si>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</si>
  <si>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</si>
  <si>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</si>
  <si>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</si>
  <si>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</si>
  <si>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</si>
  <si>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</si>
  <si>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</si>
  <si>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</si>
  <si>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</si>
  <si>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</si>
  <si>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</si>
  <si>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</si>
  <si>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</si>
  <si>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</si>
  <si>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</si>
  <si>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</si>
  <si>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</si>
  <si>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</si>
  <si>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</si>
  <si>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</si>
  <si>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</si>
  <si>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</si>
  <si>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</si>
  <si>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</si>
  <si>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</si>
  <si>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</si>
  <si>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</si>
  <si>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</si>
  <si>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</si>
  <si>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</si>
  <si>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</si>
  <si>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</si>
  <si>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</si>
  <si>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</si>
  <si>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</si>
  <si>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</si>
  <si>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</si>
  <si>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</si>
  <si>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</si>
  <si>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</si>
  <si>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</si>
  <si>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</si>
  <si>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</si>
  <si>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</si>
  <si>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</si>
  <si>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</si>
  <si>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</si>
  <si>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</si>
  <si>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</si>
  <si>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</si>
  <si>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</si>
  <si>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</si>
  <si>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</si>
  <si>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</si>
  <si>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</si>
  <si>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</si>
  <si>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</si>
  <si>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</si>
  <si>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</si>
  <si>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</si>
  <si>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</si>
  <si>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</si>
  <si>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</si>
  <si>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</si>
  <si>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</si>
  <si>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</si>
  <si>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</si>
  <si>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</si>
  <si>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</si>
  <si>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</si>
  <si>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</si>
  <si>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</si>
  <si>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</si>
  <si>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</si>
  <si>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</si>
  <si>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</si>
  <si>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</si>
  <si>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</si>
  <si>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</si>
  <si>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</si>
  <si>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</si>
  <si>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</si>
  <si>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</si>
  <si>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</si>
  <si>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</si>
  <si>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</si>
  <si>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</si>
  <si>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</si>
  <si>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</si>
  <si>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</si>
  <si>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</si>
  <si>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</si>
  <si>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</si>
  <si>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</si>
  <si>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</si>
  <si>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</si>
  <si>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</si>
  <si>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</si>
  <si>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</si>
  <si>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</si>
  <si>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</si>
  <si>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</si>
  <si>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</si>
  <si>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</si>
  <si>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</si>
  <si>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</si>
  <si>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</si>
  <si>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</si>
  <si>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</si>
  <si>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</si>
  <si>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</si>
  <si>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</si>
  <si>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</si>
  <si>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</si>
  <si>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</si>
  <si>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</si>
  <si>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</si>
  <si>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</si>
  <si>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</si>
  <si>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</si>
  <si>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</si>
  <si>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</si>
  <si>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</si>
  <si>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</si>
  <si>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</si>
  <si>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</si>
  <si>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</si>
  <si>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</si>
  <si>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</si>
  <si>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</si>
  <si>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</si>
  <si>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</si>
  <si>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</si>
  <si>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</si>
  <si>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</si>
  <si>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</si>
  <si>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</si>
  <si>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</si>
  <si>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</si>
  <si>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</si>
  <si>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</si>
  <si>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</si>
  <si>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</si>
  <si>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</si>
  <si>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</si>
  <si>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</si>
  <si>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</si>
  <si>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</si>
  <si>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</si>
  <si>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</si>
  <si>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</si>
  <si>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</si>
  <si>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</si>
  <si>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</si>
  <si>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</si>
  <si>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</si>
  <si>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</si>
  <si>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</si>
  <si>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</si>
  <si>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</si>
  <si>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</si>
  <si>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</si>
  <si>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</si>
  <si>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</si>
  <si>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</si>
  <si>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</si>
  <si>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</si>
  <si>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</si>
  <si>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</si>
  <si>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</si>
  <si>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</si>
  <si>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</si>
  <si>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</si>
  <si>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</si>
  <si>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</si>
  <si>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</si>
  <si>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</si>
  <si>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</si>
  <si>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</si>
  <si>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</si>
  <si>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</si>
  <si>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</si>
  <si>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</si>
  <si>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</si>
  <si>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</si>
  <si>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</si>
  <si>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</si>
  <si>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</si>
  <si>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</si>
  <si>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</si>
  <si>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</si>
  <si>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</si>
  <si>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</si>
  <si>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</si>
  <si>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</si>
  <si>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</si>
  <si>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</si>
  <si>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</si>
  <si>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</si>
  <si>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</si>
  <si>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</si>
  <si>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</si>
  <si>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</si>
  <si>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</si>
  <si>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</si>
  <si>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</si>
  <si>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</si>
  <si>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</si>
  <si>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</si>
  <si>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</si>
  <si>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</si>
  <si>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</si>
  <si>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</si>
  <si>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</si>
  <si>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</si>
  <si>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</si>
  <si>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</si>
  <si>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</si>
  <si>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</si>
  <si>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</si>
  <si>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</si>
  <si>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</si>
  <si>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</si>
  <si>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</si>
  <si>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</si>
  <si>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</si>
  <si>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</si>
  <si>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</si>
  <si>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</si>
  <si>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</si>
  <si>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</si>
  <si>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</si>
  <si>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</si>
  <si>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</si>
  <si>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</si>
  <si>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</si>
  <si>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</si>
  <si>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</si>
  <si>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</si>
  <si>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</si>
  <si>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</si>
  <si>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</si>
  <si>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</si>
  <si>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</si>
  <si>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</si>
  <si>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</si>
  <si>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</si>
  <si>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</si>
  <si>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</si>
  <si>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</si>
  <si>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</si>
  <si>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</si>
  <si>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</si>
  <si>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</si>
  <si>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</si>
  <si>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</si>
  <si>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</si>
  <si>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</si>
  <si>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</si>
  <si>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</si>
  <si>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</si>
  <si>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</si>
  <si>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</si>
  <si>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</si>
  <si>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</si>
  <si>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</si>
  <si>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</si>
  <si>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</si>
  <si>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</si>
  <si>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</si>
  <si>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</si>
  <si>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</si>
  <si>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</si>
  <si>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</si>
  <si>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</si>
  <si>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</si>
  <si>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</si>
  <si>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</si>
  <si>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</si>
  <si>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</si>
  <si>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</si>
  <si>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</si>
  <si>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</si>
  <si>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</si>
  <si>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</si>
  <si>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</si>
  <si>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</si>
  <si>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</si>
  <si>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</si>
  <si>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</si>
  <si>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</si>
  <si>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</si>
  <si>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</si>
  <si>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</si>
  <si>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</si>
  <si>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</si>
  <si>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</si>
  <si>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</si>
  <si>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</si>
  <si>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</si>
  <si>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</si>
  <si>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</si>
  <si>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</si>
  <si>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</si>
  <si>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</si>
  <si>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</si>
  <si>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</si>
  <si>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</si>
  <si>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</si>
  <si>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</si>
  <si>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</si>
  <si>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</si>
  <si>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</si>
  <si>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</si>
  <si>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</si>
  <si>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</si>
  <si>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</si>
  <si>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</si>
  <si>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</si>
  <si>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</si>
  <si>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</si>
  <si>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</si>
  <si>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</si>
  <si>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</si>
  <si>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</si>
  <si>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</si>
  <si>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</si>
  <si>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</si>
  <si>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</si>
  <si>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</si>
  <si>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</si>
  <si>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</si>
  <si>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</si>
  <si>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</si>
  <si>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</si>
  <si>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</si>
  <si>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</si>
  <si>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</si>
  <si>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</si>
  <si>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</si>
  <si>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</si>
  <si>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</si>
  <si>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</si>
  <si>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</si>
  <si>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</si>
  <si>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</si>
  <si>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</si>
  <si>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</si>
  <si>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</si>
  <si>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</si>
  <si>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</si>
  <si>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</si>
  <si>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</si>
  <si>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</si>
  <si>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</si>
  <si>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</si>
  <si>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</si>
  <si>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</si>
  <si>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</si>
  <si>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</si>
  <si>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</si>
  <si>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</si>
  <si>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</si>
  <si>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</si>
  <si>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</si>
  <si>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</si>
  <si>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</si>
  <si>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</si>
  <si>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</si>
  <si>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</si>
  <si>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</si>
  <si>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</si>
  <si>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</si>
  <si>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</si>
  <si>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</si>
  <si>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</si>
  <si>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</si>
  <si>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</si>
  <si>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</si>
  <si>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</si>
  <si>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</si>
  <si>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</si>
  <si>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</si>
  <si>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</si>
  <si>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</si>
  <si>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</si>
  <si>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</si>
  <si>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</si>
  <si>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</si>
  <si>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</si>
  <si>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</si>
  <si>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</si>
  <si>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</si>
  <si>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</si>
  <si>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</si>
  <si>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</si>
  <si>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</si>
  <si>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</si>
  <si>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</si>
  <si>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</si>
  <si>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</si>
  <si>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</si>
  <si>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</si>
  <si>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</si>
  <si>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</si>
  <si>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</si>
  <si>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</si>
  <si>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</si>
  <si>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</si>
  <si>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</si>
  <si>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</si>
  <si>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</si>
  <si>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</si>
  <si>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</si>
  <si>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</si>
  <si>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</si>
  <si>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</si>
  <si>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</si>
  <si>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</si>
  <si>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</si>
  <si>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</si>
  <si>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</si>
  <si>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</si>
  <si>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</si>
  <si>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</si>
  <si>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</si>
  <si>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</si>
  <si>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</si>
  <si>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</si>
  <si>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</si>
  <si>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</si>
  <si>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</si>
  <si>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</si>
  <si>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</si>
  <si>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</si>
  <si>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</si>
  <si>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</si>
  <si>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</si>
  <si>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</si>
  <si>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</si>
  <si>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</si>
  <si>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</si>
  <si>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</si>
  <si>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</si>
  <si>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</si>
  <si>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</si>
  <si>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</si>
  <si>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</si>
  <si>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</si>
  <si>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</si>
  <si>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</si>
  <si>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</si>
  <si>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</si>
  <si>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</si>
  <si>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</si>
  <si>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</si>
  <si>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</si>
  <si>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</si>
  <si>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</si>
  <si>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</si>
  <si>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</si>
  <si>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</si>
  <si>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</si>
  <si>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</si>
  <si>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</si>
  <si>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</si>
  <si>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</si>
  <si>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</si>
  <si>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</si>
  <si>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</si>
  <si>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</si>
  <si>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</si>
  <si>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</si>
  <si>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</si>
  <si>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</si>
  <si>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</si>
  <si>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</si>
  <si>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</si>
  <si>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</si>
  <si>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</si>
  <si>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</si>
  <si>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</si>
  <si>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</si>
  <si>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</si>
  <si>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</si>
  <si>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</si>
  <si>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</si>
  <si>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</si>
  <si>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</si>
  <si>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</si>
  <si>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</si>
  <si>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</si>
  <si>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</si>
  <si>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</si>
  <si>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</si>
  <si>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</si>
  <si>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</si>
  <si>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</si>
  <si>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</si>
  <si>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</si>
  <si>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</si>
  <si>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</si>
  <si>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</si>
  <si>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</si>
  <si>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</si>
  <si>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</si>
  <si>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</si>
  <si>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</si>
  <si>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</si>
  <si>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</si>
  <si>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</si>
  <si>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</si>
  <si>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</si>
  <si>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</si>
  <si>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</si>
  <si>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</si>
  <si>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</si>
  <si>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</si>
  <si>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</si>
  <si>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</si>
  <si>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</si>
  <si>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</si>
  <si>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</si>
  <si>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</si>
  <si>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</si>
  <si>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</si>
  <si>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</si>
  <si>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</si>
  <si>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</si>
  <si>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</si>
  <si>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</si>
  <si>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</si>
  <si>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</si>
  <si>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</si>
  <si>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</si>
  <si>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</si>
  <si>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</si>
  <si>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</si>
  <si>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</si>
  <si>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</si>
  <si>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</si>
  <si>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</si>
  <si>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</si>
  <si>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</si>
  <si>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</si>
  <si>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</si>
  <si>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</si>
  <si>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</si>
  <si>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</si>
  <si>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</si>
  <si>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</si>
  <si>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</si>
  <si>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</si>
  <si>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</si>
  <si>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</si>
  <si>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</si>
  <si>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</si>
  <si>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</si>
  <si>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</si>
  <si>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</si>
  <si>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</si>
  <si>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</si>
  <si>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</si>
  <si>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</si>
  <si>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</si>
  <si>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</si>
  <si>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</si>
  <si>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</si>
  <si>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</si>
  <si>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</si>
  <si>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</si>
  <si>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</si>
  <si>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</si>
  <si>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</si>
  <si>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</si>
  <si>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</si>
  <si>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</si>
  <si>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</si>
  <si>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</si>
  <si>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</si>
  <si>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</si>
  <si>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</si>
  <si>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</si>
  <si>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</si>
  <si>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</si>
  <si>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</si>
  <si>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</si>
  <si>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</si>
  <si>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</si>
  <si>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</si>
  <si>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</si>
  <si>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</si>
  <si>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</si>
  <si>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</si>
  <si>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</si>
  <si>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</si>
  <si>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</si>
  <si>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</si>
  <si>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</si>
  <si>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</si>
  <si>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</si>
  <si>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</si>
  <si>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</si>
  <si>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</si>
  <si>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</si>
  <si>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</si>
  <si>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</si>
  <si>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</si>
  <si>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</si>
  <si>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</si>
  <si>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</si>
  <si>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</si>
  <si>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</si>
  <si>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</si>
  <si>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</si>
  <si>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</si>
  <si>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</si>
  <si>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</si>
  <si>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</si>
  <si>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</si>
  <si>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</si>
  <si>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</si>
  <si>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</si>
  <si>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</si>
  <si>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</si>
  <si>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</si>
  <si>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</si>
  <si>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</si>
  <si>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</si>
  <si>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</si>
  <si>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</si>
  <si>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</si>
  <si>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</si>
  <si>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</si>
  <si>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</si>
  <si>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</si>
  <si>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</si>
  <si>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</si>
  <si>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</si>
  <si>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</si>
  <si>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</si>
  <si>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</si>
  <si>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</si>
  <si>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</si>
  <si>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</si>
  <si>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</si>
  <si>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</si>
  <si>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</si>
  <si>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</si>
  <si>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</si>
  <si>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</si>
  <si>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</si>
  <si>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</si>
  <si>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</si>
  <si>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</si>
  <si>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</si>
  <si>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</si>
  <si>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</si>
  <si>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</si>
  <si>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</si>
  <si>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</si>
  <si>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</si>
  <si>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</si>
  <si>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</si>
  <si>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</si>
  <si>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</si>
  <si>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</si>
  <si>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</si>
  <si>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</si>
  <si>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</si>
  <si>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</si>
  <si>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</si>
  <si>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</si>
  <si>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</si>
  <si>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</si>
  <si>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</si>
  <si>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</si>
  <si>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</si>
  <si>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</si>
  <si>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</si>
  <si>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</si>
  <si>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</si>
  <si>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</si>
  <si>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</si>
  <si>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</si>
  <si>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</si>
  <si>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</si>
  <si>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</si>
  <si>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</si>
  <si>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</si>
  <si>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</si>
  <si>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</si>
  <si>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</si>
  <si>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</si>
  <si>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</si>
  <si>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</si>
  <si>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</si>
  <si>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</si>
  <si>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</si>
  <si>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</si>
  <si>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</si>
  <si>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</si>
  <si>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</si>
  <si>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</si>
  <si>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</si>
  <si>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</si>
  <si>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</si>
  <si>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</si>
  <si>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</si>
  <si>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</si>
  <si>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</si>
  <si>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</si>
  <si>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</si>
  <si>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</si>
  <si>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</si>
  <si>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</si>
  <si>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</si>
  <si>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</si>
  <si>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</si>
  <si>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</si>
  <si>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</si>
  <si>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</si>
  <si>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</si>
  <si>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</si>
  <si>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</si>
  <si>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</si>
  <si>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</si>
  <si>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</si>
  <si>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</si>
  <si>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</si>
  <si>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</si>
  <si>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</si>
  <si>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</si>
  <si>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</si>
  <si>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</si>
  <si>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</si>
  <si>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</si>
  <si>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</si>
  <si>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</si>
  <si>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</si>
  <si>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</si>
  <si>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</si>
  <si>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</si>
  <si>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</si>
  <si>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</si>
  <si>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</si>
  <si>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</si>
  <si>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</si>
  <si>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</si>
  <si>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</si>
  <si>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</si>
  <si>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</si>
  <si>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</si>
  <si>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</si>
  <si>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</si>
  <si>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</si>
  <si>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</si>
  <si>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</si>
  <si>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</si>
  <si>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</si>
  <si>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</si>
  <si>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</si>
  <si>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</si>
  <si>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</si>
  <si>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</si>
  <si>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</si>
  <si>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</si>
  <si>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</si>
  <si>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</si>
  <si>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</si>
  <si>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</si>
  <si>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</si>
  <si>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</si>
  <si>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</si>
  <si>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</si>
  <si>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</si>
  <si>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</si>
  <si>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</si>
  <si>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</si>
  <si>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</si>
  <si>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</si>
  <si>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</si>
  <si>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</si>
  <si>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</si>
  <si>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</si>
  <si>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</si>
  <si>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</si>
  <si>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</si>
  <si>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</si>
  <si>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</si>
  <si>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</si>
  <si>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</si>
  <si>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</si>
  <si>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</si>
  <si>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</si>
  <si>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</si>
  <si>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</si>
  <si>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</si>
  <si>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</si>
  <si>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</si>
  <si>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</si>
  <si>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</si>
  <si>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</si>
  <si>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</si>
  <si>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</si>
  <si>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</si>
  <si>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</si>
  <si>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</si>
  <si>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</si>
  <si>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</si>
  <si>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</si>
  <si>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</si>
  <si>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</si>
  <si>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</si>
  <si>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</si>
  <si>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</si>
  <si>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</si>
  <si>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</si>
  <si>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</si>
  <si>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</si>
  <si>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</si>
  <si>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</si>
  <si>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</si>
  <si>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</si>
  <si>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</si>
  <si>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</si>
  <si>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</si>
  <si>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</si>
  <si>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</si>
  <si>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</si>
  <si>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</si>
  <si>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</si>
  <si>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</si>
  <si>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</si>
  <si>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</si>
  <si>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</si>
  <si>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</si>
  <si>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</si>
  <si>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</si>
  <si>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</si>
  <si>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</si>
  <si>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</si>
  <si>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</si>
  <si>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</si>
  <si>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</si>
  <si>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</si>
  <si>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</si>
  <si>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</si>
  <si>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</si>
  <si>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</si>
  <si>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</si>
  <si>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</si>
  <si>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</si>
  <si>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</si>
  <si>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</si>
  <si>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</si>
  <si>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</si>
  <si>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</si>
  <si>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</si>
  <si>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</si>
  <si>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</si>
  <si>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</si>
  <si>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</si>
  <si>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</si>
  <si>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</si>
  <si>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</si>
  <si>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</si>
  <si>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</si>
  <si>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</si>
  <si>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</si>
  <si>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</si>
  <si>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</si>
  <si>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</si>
  <si>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</si>
  <si>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</si>
  <si>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</si>
  <si>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</si>
  <si>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</si>
  <si>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</si>
  <si>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</si>
  <si>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</si>
  <si>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</si>
  <si>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</si>
  <si>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</si>
  <si>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</si>
  <si>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</si>
  <si>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</si>
  <si>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</si>
  <si>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</si>
  <si>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</si>
  <si>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</si>
  <si>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</si>
  <si>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</si>
  <si>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</si>
  <si>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</si>
  <si>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</si>
  <si>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</si>
  <si>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</si>
  <si>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</si>
  <si>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</si>
  <si>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</si>
  <si>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</si>
  <si>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</si>
  <si>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</si>
  <si>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</si>
  <si>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</si>
  <si>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</si>
  <si>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</si>
  <si>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</si>
  <si>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</si>
  <si>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</si>
  <si>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</si>
  <si>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</si>
  <si>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</si>
  <si>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</si>
  <si>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</si>
  <si>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</si>
  <si>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</si>
  <si>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</si>
  <si>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</si>
  <si>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</si>
  <si>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</si>
  <si>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</si>
  <si>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</si>
  <si>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</si>
  <si>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</si>
  <si>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</si>
  <si>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</si>
  <si>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</si>
  <si>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</si>
  <si>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</si>
  <si>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</si>
  <si>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</si>
  <si>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</si>
  <si>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</si>
  <si>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</si>
  <si>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</si>
  <si>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</si>
  <si>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</si>
  <si>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</si>
  <si>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</si>
  <si>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</si>
  <si>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</si>
  <si>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</si>
  <si>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</si>
  <si>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</si>
  <si>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</si>
  <si>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</si>
  <si>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</si>
  <si>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</si>
  <si>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</si>
  <si>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</si>
  <si>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</si>
  <si>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</si>
  <si>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</si>
  <si>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</si>
  <si>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</si>
  <si>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</si>
  <si>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</si>
  <si>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</si>
  <si>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</si>
  <si>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</si>
  <si>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</si>
  <si>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</si>
  <si>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</si>
  <si>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</si>
  <si>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</si>
  <si>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</si>
  <si>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</si>
  <si>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</si>
  <si>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</si>
  <si>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</si>
  <si>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</si>
  <si>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</si>
  <si>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</si>
  <si>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</si>
  <si>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</si>
  <si>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</si>
  <si>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</si>
  <si>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</si>
  <si>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</si>
  <si>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</si>
  <si>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</si>
  <si>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</si>
  <si>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</si>
  <si>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</si>
  <si>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</si>
  <si>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</si>
  <si>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</si>
  <si>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</si>
  <si>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</si>
  <si>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</si>
  <si>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</si>
  <si>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</si>
  <si>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</si>
  <si>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</si>
  <si>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</si>
  <si>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</si>
  <si>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</si>
  <si>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</si>
  <si>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</si>
  <si>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</si>
  <si>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</si>
  <si>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</si>
  <si>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</si>
  <si>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</si>
  <si>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</si>
  <si>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</si>
  <si>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</si>
  <si>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</si>
  <si>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</si>
  <si>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</si>
  <si>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</si>
  <si>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</si>
  <si>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</si>
  <si>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</si>
  <si>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</si>
  <si>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</si>
  <si>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</si>
  <si>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</si>
  <si>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</si>
  <si>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</si>
  <si>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</si>
  <si>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</si>
  <si>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</si>
  <si>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</si>
  <si>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</si>
  <si>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</si>
  <si>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</si>
  <si>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</si>
  <si>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</si>
  <si>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</si>
  <si>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</si>
  <si>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</si>
  <si>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</si>
  <si>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</si>
  <si>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</si>
  <si>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</si>
  <si>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</si>
  <si>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</si>
  <si>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</si>
  <si>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</si>
  <si>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</si>
  <si>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</si>
  <si>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</si>
  <si>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</si>
  <si>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</si>
  <si>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</si>
  <si>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</si>
  <si>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</si>
  <si>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</si>
  <si>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</si>
  <si>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</si>
  <si>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</si>
  <si>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</si>
  <si>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</si>
  <si>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</si>
  <si>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</si>
  <si>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</si>
  <si>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</si>
  <si>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</si>
  <si>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</si>
  <si>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</si>
  <si>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</si>
  <si>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</si>
  <si>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</si>
  <si>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</si>
  <si>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</si>
  <si>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</si>
  <si>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</si>
  <si>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</si>
  <si>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</si>
  <si>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</si>
  <si>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</si>
  <si>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</si>
  <si>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</si>
  <si>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</si>
  <si>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</si>
  <si>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</si>
  <si>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</si>
  <si>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</si>
  <si>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</si>
  <si>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</si>
  <si>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</si>
  <si>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</si>
  <si>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</si>
  <si>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</si>
  <si>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</si>
  <si>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</si>
  <si>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</si>
  <si>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</si>
  <si>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</si>
  <si>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</si>
  <si>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</si>
  <si>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</si>
  <si>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</si>
  <si>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</si>
  <si>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</si>
  <si>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</si>
  <si>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</si>
  <si>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</si>
  <si>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</si>
  <si>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</si>
  <si>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</si>
  <si>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</si>
  <si>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</si>
  <si>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</si>
  <si>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</si>
  <si>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</si>
  <si>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</si>
  <si>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</si>
  <si>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</si>
  <si>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</si>
  <si>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</si>
  <si>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</si>
  <si>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</si>
  <si>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</si>
  <si>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</si>
  <si>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</si>
  <si>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</si>
  <si>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</si>
  <si>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</si>
  <si>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</si>
  <si>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</si>
  <si>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</si>
  <si>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</si>
  <si>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</si>
  <si>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</si>
  <si>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</si>
  <si>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</si>
  <si>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</si>
  <si>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</si>
  <si>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</si>
  <si>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</si>
  <si>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</si>
  <si>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</si>
  <si>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</si>
  <si>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</si>
  <si>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</si>
  <si>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</si>
  <si>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</si>
  <si>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</si>
  <si>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</si>
  <si>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</si>
  <si>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</si>
  <si>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</si>
  <si>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</si>
  <si>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</si>
  <si>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</si>
  <si>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</si>
  <si>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</si>
  <si>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</si>
  <si>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</si>
  <si>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</si>
  <si>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</si>
  <si>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</si>
  <si>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</si>
  <si>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</si>
  <si>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</si>
  <si>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</si>
  <si>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</si>
  <si>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</si>
  <si>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</si>
  <si>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</si>
  <si>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</si>
  <si>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</si>
  <si>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</si>
  <si>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</si>
  <si>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</si>
  <si>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</si>
  <si>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</si>
  <si>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</si>
  <si>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</si>
  <si>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</si>
  <si>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</si>
  <si>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</si>
  <si>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</si>
  <si>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</si>
  <si>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</si>
  <si>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</si>
  <si>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</si>
  <si>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</si>
  <si>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</si>
  <si>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</si>
  <si>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</si>
  <si>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</si>
  <si>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</si>
  <si>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</si>
  <si>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</si>
  <si>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</si>
  <si>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</si>
  <si>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</si>
  <si>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</si>
  <si>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</si>
  <si>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</si>
  <si>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</si>
  <si>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</si>
  <si>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</si>
  <si>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</si>
  <si>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</si>
  <si>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</si>
  <si>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</si>
  <si>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</si>
  <si>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</si>
  <si>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</si>
  <si>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</si>
  <si>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</si>
  <si>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</si>
  <si>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</si>
  <si>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</si>
  <si>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</si>
  <si>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</si>
  <si>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</si>
  <si>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</si>
  <si>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</si>
  <si>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</si>
  <si>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</si>
  <si>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</si>
  <si>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</si>
  <si>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</si>
  <si>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</si>
  <si>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</si>
  <si>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</si>
  <si>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</si>
  <si>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</si>
  <si>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</si>
  <si>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</si>
  <si>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</si>
  <si>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</si>
  <si>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</si>
  <si>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</si>
  <si>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</si>
  <si>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</si>
  <si>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</si>
  <si>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</si>
  <si>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</si>
  <si>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</si>
  <si>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</si>
  <si>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</si>
  <si>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</si>
  <si>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</si>
  <si>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</si>
  <si>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</si>
  <si>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</si>
  <si>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</si>
  <si>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</si>
  <si>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</si>
  <si>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</si>
  <si>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</si>
  <si>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</si>
  <si>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</si>
  <si>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</si>
  <si>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</si>
  <si>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</si>
  <si>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</si>
  <si>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</si>
  <si>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</si>
  <si>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</si>
  <si>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</si>
  <si>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</si>
  <si>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</si>
  <si>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</si>
  <si>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</si>
  <si>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</si>
  <si>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</si>
  <si>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</si>
  <si>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</si>
  <si>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</si>
  <si>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</si>
  <si>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</si>
  <si>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</si>
  <si>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</si>
  <si>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</si>
  <si>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</si>
  <si>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</si>
  <si>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</si>
  <si>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</si>
  <si>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</si>
  <si>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</si>
  <si>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</si>
  <si>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</si>
  <si>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</si>
  <si>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</si>
  <si>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</si>
  <si>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</si>
  <si>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</si>
  <si>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</si>
  <si>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</si>
  <si>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</si>
  <si>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</si>
  <si>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</si>
  <si>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</si>
  <si>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</si>
  <si>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</si>
  <si>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</si>
  <si>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</si>
  <si>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</si>
  <si>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</si>
  <si>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</si>
  <si>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</si>
  <si>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</si>
  <si>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</si>
  <si>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</si>
  <si>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</si>
  <si>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</si>
  <si>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</si>
  <si>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</si>
  <si>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</si>
  <si>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</si>
  <si>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</si>
  <si>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</si>
  <si>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</si>
  <si>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</si>
  <si>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</si>
  <si>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</si>
  <si>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</si>
  <si>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</si>
  <si>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</si>
  <si>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</si>
  <si>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</si>
  <si>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</si>
  <si>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</si>
  <si>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</si>
  <si>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</si>
  <si>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</si>
  <si>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</si>
  <si>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</si>
  <si>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</si>
  <si>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</si>
  <si>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</si>
  <si>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</si>
  <si>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</si>
  <si>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</si>
  <si>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</si>
  <si>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</si>
  <si>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</si>
  <si>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</si>
  <si>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</si>
  <si>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</si>
  <si>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</si>
  <si>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</si>
  <si>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</si>
  <si>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</si>
  <si>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</si>
  <si>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</si>
  <si>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</si>
  <si>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</si>
  <si>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</si>
  <si>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</si>
  <si>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</si>
  <si>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</si>
  <si>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</si>
  <si>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</si>
  <si>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</si>
  <si>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</si>
  <si>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</si>
  <si>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</si>
  <si>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</si>
  <si>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</si>
  <si>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</si>
  <si>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</si>
  <si>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</si>
  <si>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</si>
  <si>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</si>
  <si>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</si>
  <si>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</si>
  <si>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</si>
  <si>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</si>
  <si>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</si>
  <si>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</si>
  <si>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</si>
  <si>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</si>
  <si>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</si>
  <si>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</si>
  <si>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</si>
  <si>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</si>
  <si>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</si>
  <si>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</si>
  <si>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</si>
  <si>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</si>
  <si>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</si>
  <si>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</si>
  <si>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</si>
  <si>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</si>
  <si>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</si>
  <si>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</si>
  <si>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</si>
  <si>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</si>
  <si>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</si>
  <si>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</si>
  <si>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</si>
  <si>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</si>
  <si>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</si>
  <si>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</si>
  <si>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</si>
  <si>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</si>
  <si>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</si>
  <si>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</si>
  <si>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</si>
  <si>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</si>
  <si>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</si>
  <si>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</si>
  <si>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</si>
  <si>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</si>
  <si>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</si>
  <si>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</si>
  <si>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</si>
  <si>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</si>
  <si>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</si>
  <si>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</si>
  <si>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</si>
  <si>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</si>
  <si>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</si>
  <si>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</si>
  <si>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</si>
  <si>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</si>
  <si>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</si>
  <si>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</si>
  <si>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</si>
  <si>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</si>
  <si>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</si>
  <si>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</si>
  <si>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</si>
  <si>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</si>
  <si>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</si>
  <si>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</si>
  <si>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</si>
  <si>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</si>
  <si>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</si>
  <si>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</si>
  <si>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</si>
  <si>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</si>
  <si>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</si>
  <si>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</si>
  <si>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</si>
  <si>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</si>
  <si>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</si>
  <si>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</si>
  <si>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</si>
  <si>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</si>
  <si>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</si>
  <si>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</si>
  <si>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</si>
  <si>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</si>
  <si>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</si>
  <si>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</si>
  <si>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</si>
  <si>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</si>
  <si>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</si>
  <si>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</si>
  <si>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</si>
  <si>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</si>
  <si>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</si>
  <si>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</si>
  <si>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</si>
  <si>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</si>
  <si>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</si>
  <si>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</si>
  <si>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</si>
  <si>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</si>
  <si>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</si>
  <si>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</si>
  <si>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</si>
  <si>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</si>
  <si>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</si>
  <si>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</si>
  <si>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</si>
  <si>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</si>
  <si>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</si>
  <si>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</si>
  <si>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</si>
  <si>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</si>
  <si>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</si>
  <si>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</si>
  <si>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</si>
  <si>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</si>
  <si>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</si>
  <si>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</si>
  <si>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</si>
  <si>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</si>
  <si>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</si>
  <si>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</si>
  <si>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</si>
  <si>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</si>
  <si>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</si>
  <si>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</si>
  <si>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</si>
  <si>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</si>
  <si>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</si>
  <si>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</si>
  <si>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</si>
  <si>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</si>
  <si>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</si>
  <si>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</si>
  <si>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</si>
  <si>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</si>
  <si>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</si>
  <si>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</si>
  <si>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</si>
  <si>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</si>
  <si>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</si>
  <si>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</si>
  <si>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</si>
  <si>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</si>
  <si>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</si>
  <si>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</si>
  <si>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</si>
  <si>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</si>
  <si>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</si>
  <si>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</si>
  <si>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</si>
  <si>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</si>
  <si>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</si>
  <si>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</si>
  <si>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</si>
  <si>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</si>
  <si>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</si>
  <si>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</si>
  <si>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</si>
  <si>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</si>
  <si>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</si>
  <si>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</si>
  <si>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</si>
  <si>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</si>
  <si>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</si>
  <si>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</si>
  <si>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</si>
  <si>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</si>
  <si>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</si>
  <si>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</si>
  <si>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</si>
  <si>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</si>
  <si>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</si>
  <si>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</si>
  <si>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</si>
  <si>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</si>
  <si>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</si>
  <si>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</si>
  <si>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</si>
  <si>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</si>
  <si>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</si>
  <si>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</si>
  <si>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</si>
  <si>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</si>
  <si>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</si>
  <si>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</si>
  <si>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</si>
  <si>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</si>
  <si>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</si>
  <si>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</si>
  <si>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</si>
  <si>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</si>
  <si>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</si>
  <si>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</si>
  <si>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</si>
  <si>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</si>
  <si>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</si>
  <si>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</si>
  <si>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</si>
  <si>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</si>
  <si>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</si>
  <si>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</si>
  <si>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</si>
  <si>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</si>
  <si>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</si>
  <si>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</si>
  <si>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</si>
  <si>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</si>
  <si>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</si>
  <si>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</si>
  <si>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</si>
  <si>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</si>
  <si>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</si>
  <si>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</si>
  <si>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</si>
  <si>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</si>
  <si>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</si>
  <si>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</si>
  <si>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</si>
  <si>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</si>
  <si>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</si>
  <si>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</si>
  <si>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</si>
  <si>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</si>
  <si>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</si>
  <si>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</si>
  <si>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</si>
  <si>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</si>
  <si>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</si>
  <si>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</si>
  <si>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</si>
  <si>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</si>
  <si>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</si>
  <si>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</si>
  <si>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</si>
  <si>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</si>
  <si>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</si>
  <si>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</si>
  <si>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</si>
  <si>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</si>
  <si>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</si>
  <si>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</si>
  <si>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</si>
  <si>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</si>
  <si>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</si>
  <si>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</si>
  <si>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</si>
  <si>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</si>
  <si>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</si>
  <si>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</si>
  <si>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</si>
  <si>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</si>
  <si>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</si>
  <si>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</si>
  <si>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</si>
  <si>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</si>
  <si>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</si>
  <si>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</si>
  <si>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</si>
  <si>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</si>
  <si>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</si>
  <si>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</si>
  <si>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</si>
  <si>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</si>
  <si>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</si>
  <si>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</si>
  <si>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</si>
  <si>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</si>
  <si>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</si>
  <si>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</si>
  <si>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</si>
  <si>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</si>
  <si>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</si>
  <si>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</si>
  <si>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</si>
  <si>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</si>
  <si>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</si>
  <si>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</si>
  <si>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</si>
  <si>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</si>
  <si>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</si>
  <si>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</si>
  <si>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</si>
  <si>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</si>
  <si>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</si>
  <si>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</si>
  <si>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</si>
  <si>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</si>
  <si>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</si>
  <si>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</si>
  <si>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</si>
  <si>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</si>
  <si>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</si>
  <si>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</si>
  <si>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</si>
  <si>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</si>
  <si>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</si>
  <si>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</si>
  <si>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</si>
  <si>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</si>
  <si>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</si>
  <si>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</si>
  <si>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</si>
  <si>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</si>
  <si>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</si>
  <si>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</si>
  <si>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</si>
  <si>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</si>
  <si>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</si>
  <si>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</si>
  <si>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</si>
  <si>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</si>
  <si>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</si>
  <si>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</si>
  <si>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</si>
  <si>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</si>
  <si>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</si>
  <si>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</si>
  <si>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</si>
  <si>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</si>
  <si>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</si>
  <si>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</si>
  <si>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</si>
  <si>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</si>
  <si>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</si>
  <si>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</si>
  <si>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</si>
  <si>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</si>
  <si>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</si>
  <si>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</si>
  <si>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</si>
  <si>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</si>
  <si>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</si>
  <si>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</si>
  <si>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</si>
  <si>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</si>
  <si>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</si>
  <si>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</si>
  <si>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</si>
  <si>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</si>
  <si>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</si>
  <si>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</si>
  <si>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</si>
  <si>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</si>
  <si>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</si>
  <si>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</si>
  <si>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</si>
  <si>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</si>
  <si>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</si>
  <si>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</si>
  <si>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</si>
  <si>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</si>
  <si>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</si>
  <si>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</si>
  <si>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</si>
  <si>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</si>
  <si>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</si>
  <si>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</si>
  <si>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</si>
  <si>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</si>
  <si>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</si>
  <si>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</si>
  <si>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</si>
  <si>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</si>
  <si>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</si>
  <si>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</si>
  <si>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</si>
  <si>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</si>
  <si>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</si>
  <si>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</si>
  <si>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</si>
  <si>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</si>
  <si>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</si>
  <si>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</si>
  <si>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</si>
  <si>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</si>
  <si>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</si>
  <si>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</si>
  <si>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</si>
  <si>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</si>
  <si>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</si>
  <si>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</si>
  <si>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</si>
  <si>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</si>
  <si>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</si>
  <si>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</si>
  <si>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</si>
  <si>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</si>
  <si>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</si>
  <si>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</si>
  <si>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</si>
  <si>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</si>
  <si>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</si>
  <si>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</si>
  <si>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</si>
  <si>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</si>
  <si>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</si>
  <si>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</si>
  <si>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</si>
  <si>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</si>
  <si>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</si>
  <si>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</si>
  <si>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</si>
  <si>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</si>
  <si>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</si>
  <si>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</si>
  <si>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</si>
  <si>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</si>
  <si>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</si>
  <si>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</si>
  <si>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</si>
  <si>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</si>
  <si>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</si>
  <si>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</si>
  <si>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</si>
  <si>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</si>
  <si>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</si>
  <si>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</si>
  <si>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</si>
  <si>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</si>
  <si>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</si>
  <si>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</si>
  <si>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</si>
  <si>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</si>
  <si>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</si>
  <si>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</si>
  <si>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</si>
  <si>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</si>
  <si>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</si>
  <si>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</si>
  <si>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</si>
  <si>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</si>
  <si>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</si>
  <si>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</si>
  <si>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</si>
  <si>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</si>
  <si>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</si>
  <si>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</si>
  <si>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</si>
  <si>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</si>
  <si>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</si>
  <si>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</si>
  <si>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</si>
  <si>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</si>
  <si>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</si>
  <si>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</si>
  <si>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</si>
  <si>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</si>
  <si>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</si>
  <si>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</si>
  <si>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</si>
  <si>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</si>
  <si>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</si>
  <si>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</si>
  <si>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</si>
  <si>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</si>
  <si>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</si>
  <si>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</si>
  <si>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</si>
  <si>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</si>
  <si>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</si>
  <si>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</si>
  <si>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</si>
  <si>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</si>
  <si>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</si>
  <si>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</si>
  <si>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</si>
  <si>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</si>
  <si>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</si>
  <si>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</si>
  <si>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</si>
  <si>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</si>
  <si>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</si>
  <si>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</si>
  <si>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</si>
  <si>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</si>
  <si>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</si>
  <si>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</si>
  <si>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</si>
  <si>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</si>
  <si>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</si>
  <si>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</si>
  <si>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</si>
  <si>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</si>
  <si>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</si>
  <si>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</si>
  <si>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</si>
  <si>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</si>
  <si>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</si>
  <si>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</si>
  <si>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</si>
  <si>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</si>
  <si>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</si>
  <si>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</si>
  <si>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</si>
  <si>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</si>
  <si>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</si>
  <si>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</si>
  <si>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</si>
  <si>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</si>
  <si>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</si>
  <si>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</si>
  <si>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</si>
  <si>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</si>
  <si>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</si>
  <si>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</si>
  <si>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</si>
  <si>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</si>
  <si>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</si>
  <si>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</si>
  <si>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</si>
  <si>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</si>
  <si>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</si>
  <si>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</si>
  <si>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</si>
  <si>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</si>
  <si>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</si>
  <si>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</si>
  <si>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</si>
  <si>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</si>
  <si>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</si>
  <si>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</si>
  <si>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</si>
  <si>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</si>
  <si>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</si>
  <si>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</si>
  <si>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</si>
  <si>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</si>
  <si>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</si>
  <si>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</si>
  <si>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</si>
  <si>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</si>
  <si>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</si>
  <si>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</si>
  <si>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</si>
  <si>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</si>
  <si>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</si>
  <si>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</si>
  <si>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</si>
  <si>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</si>
  <si>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</si>
  <si>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</si>
  <si>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</si>
  <si>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</si>
  <si>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</si>
  <si>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</si>
  <si>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</si>
  <si>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</si>
  <si>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</si>
  <si>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</si>
  <si>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</si>
  <si>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</si>
  <si>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</si>
  <si>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</si>
  <si>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</si>
  <si>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</si>
  <si>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</si>
  <si>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</si>
  <si>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</si>
  <si>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</si>
  <si>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</si>
  <si>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</si>
  <si>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</si>
  <si>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</si>
  <si>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</si>
  <si>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</si>
  <si>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</si>
  <si>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</si>
  <si>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</si>
  <si>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</si>
  <si>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</si>
  <si>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</si>
  <si>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</si>
  <si>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</si>
  <si>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</si>
  <si>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</si>
  <si>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</si>
  <si>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</si>
  <si>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</si>
  <si>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</si>
  <si>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</si>
  <si>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</si>
  <si>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</si>
  <si>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</si>
  <si>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</si>
  <si>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</si>
  <si>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</si>
  <si>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</si>
  <si>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</si>
  <si>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</si>
  <si>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</si>
  <si>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</si>
  <si>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</si>
  <si>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</si>
  <si>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</si>
  <si>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</si>
  <si>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</si>
  <si>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</si>
  <si>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</si>
  <si>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</si>
  <si>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</si>
  <si>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</si>
  <si>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</si>
  <si>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</si>
  <si>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</si>
  <si>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</si>
  <si>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</si>
  <si>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</si>
  <si>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</si>
  <si>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</si>
  <si>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</si>
  <si>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</si>
  <si>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</si>
  <si>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</si>
  <si>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</si>
  <si>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</si>
  <si>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</si>
  <si>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</si>
  <si>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</si>
  <si>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</si>
  <si>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</si>
  <si>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</si>
  <si>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</si>
  <si>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</si>
  <si>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</si>
  <si>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</si>
  <si>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</si>
  <si>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</si>
  <si>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</si>
  <si>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</si>
  <si>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</si>
  <si>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</si>
  <si>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</si>
  <si>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</si>
  <si>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</si>
  <si>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</si>
  <si>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</si>
  <si>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</si>
  <si>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</si>
  <si>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</si>
  <si>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</si>
  <si>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</si>
  <si>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</si>
  <si>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</si>
  <si>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</si>
  <si>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</si>
  <si>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</si>
  <si>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</si>
  <si>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</si>
  <si>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</si>
  <si>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</si>
  <si>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</si>
  <si>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</si>
  <si>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</si>
  <si>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</si>
  <si>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</si>
  <si>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</si>
  <si>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</si>
  <si>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</si>
  <si>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</si>
  <si>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</si>
  <si>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</si>
  <si>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</si>
  <si>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</si>
  <si>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</si>
  <si>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</si>
  <si>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</si>
  <si>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</si>
  <si>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</si>
  <si>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</si>
  <si>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</si>
  <si>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</si>
  <si>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</si>
  <si>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</si>
  <si>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</si>
  <si>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</si>
  <si>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</si>
  <si>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</si>
  <si>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</si>
  <si>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</si>
  <si>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</si>
  <si>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</si>
  <si>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</si>
  <si>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</si>
  <si>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</si>
  <si>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</si>
  <si>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</si>
  <si>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</si>
  <si>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</si>
  <si>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</si>
  <si>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</si>
  <si>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</si>
  <si>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</si>
  <si>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</si>
  <si>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</si>
  <si>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</si>
  <si>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</si>
  <si>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</si>
  <si>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</si>
  <si>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</si>
  <si>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</si>
  <si>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</si>
  <si>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</si>
  <si>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</si>
  <si>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</si>
  <si>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</si>
  <si>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</si>
  <si>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</si>
  <si>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</si>
  <si>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</si>
  <si>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</si>
  <si>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</si>
  <si>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</si>
  <si>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</si>
  <si>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</si>
  <si>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</si>
  <si>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</si>
  <si>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</si>
  <si>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</si>
  <si>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</si>
  <si>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</si>
  <si>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</si>
  <si>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</si>
  <si>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</si>
  <si>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</si>
  <si>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</si>
  <si>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</si>
  <si>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</si>
  <si>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</si>
  <si>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</si>
  <si>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</si>
  <si>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</si>
  <si>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</si>
  <si>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</si>
  <si>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</si>
  <si>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</si>
  <si>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</si>
  <si>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</si>
  <si>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</si>
  <si>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</si>
  <si>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</si>
  <si>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</si>
  <si>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</si>
  <si>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</si>
  <si>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</si>
  <si>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</si>
  <si>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</si>
  <si>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</si>
  <si>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</si>
  <si>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</si>
  <si>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</si>
  <si>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</si>
  <si>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</si>
  <si>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</si>
  <si>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</si>
  <si>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</si>
  <si>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</si>
  <si>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</si>
  <si>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</si>
  <si>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</si>
  <si>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</si>
  <si>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</si>
  <si>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</si>
  <si>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</si>
  <si>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</si>
  <si>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</si>
  <si>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</si>
  <si>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</si>
  <si>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</si>
  <si>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</si>
  <si>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</si>
  <si>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</si>
  <si>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</si>
  <si>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</si>
  <si>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</si>
  <si>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</si>
  <si>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</si>
  <si>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</si>
  <si>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</si>
  <si>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</si>
  <si>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</si>
  <si>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</si>
  <si>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</si>
  <si>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</si>
  <si>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</si>
  <si>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</si>
  <si>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</si>
  <si>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</si>
  <si>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</si>
  <si>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</si>
  <si>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</si>
  <si>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</si>
  <si>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</si>
  <si>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</si>
  <si>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</si>
  <si>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</si>
  <si>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</si>
  <si>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</si>
  <si>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</si>
  <si>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</si>
  <si>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</si>
  <si>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</si>
  <si>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</si>
  <si>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</si>
  <si>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</si>
  <si>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</si>
  <si>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</si>
  <si>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</si>
  <si>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</si>
  <si>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</si>
  <si>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</si>
  <si>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</si>
  <si>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</si>
  <si>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</si>
  <si>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</si>
  <si>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</si>
  <si>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</si>
  <si>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</si>
  <si>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</si>
  <si>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</si>
  <si>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</si>
  <si>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</si>
  <si>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</si>
  <si>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</si>
  <si>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</si>
  <si>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</si>
  <si>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</si>
  <si>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</si>
  <si>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</si>
  <si>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</si>
  <si>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</si>
  <si>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</si>
  <si>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</si>
  <si>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</si>
  <si>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</si>
  <si>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</si>
  <si>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</si>
  <si>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</si>
  <si>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</si>
  <si>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</si>
  <si>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</si>
  <si>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</si>
  <si>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</si>
  <si>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</si>
  <si>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</si>
  <si>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</si>
  <si>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</si>
  <si>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</si>
  <si>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</si>
  <si>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</si>
  <si>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</si>
  <si>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</si>
  <si>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</si>
  <si>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</si>
  <si>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</si>
  <si>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</si>
  <si>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</si>
  <si>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</si>
  <si>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</si>
  <si>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</si>
  <si>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</si>
  <si>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</si>
  <si>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</si>
  <si>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</si>
  <si>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</si>
  <si>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</si>
  <si>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</si>
  <si>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</si>
  <si>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</si>
  <si>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</si>
  <si>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</si>
  <si>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</si>
  <si>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</si>
  <si>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</si>
  <si>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</si>
  <si>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</si>
  <si>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</si>
  <si>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</si>
  <si>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</si>
  <si>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</si>
  <si>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</si>
  <si>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</si>
  <si>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</si>
  <si>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</si>
  <si>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</si>
  <si>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</si>
  <si>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</si>
  <si>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</si>
  <si>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</si>
  <si>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</si>
  <si>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</si>
  <si>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</si>
  <si>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</si>
  <si>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</si>
  <si>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</si>
  <si>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</si>
  <si>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</si>
  <si>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</si>
  <si>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</si>
  <si>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</si>
  <si>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</si>
  <si>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</si>
  <si>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</si>
  <si>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</si>
  <si>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</si>
  <si>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</si>
  <si>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</si>
  <si>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</si>
  <si>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</si>
  <si>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</si>
  <si>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</si>
  <si>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</si>
  <si>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</si>
  <si>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</si>
  <si>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</si>
  <si>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</si>
  <si>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</si>
  <si>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</si>
  <si>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</si>
  <si>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</si>
  <si>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</si>
  <si>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</si>
  <si>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</si>
  <si>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</si>
  <si>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</si>
  <si>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</si>
  <si>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</si>
  <si>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</si>
  <si>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</si>
  <si>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</si>
  <si>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</si>
  <si>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</si>
  <si>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</si>
  <si>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</si>
  <si>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</si>
  <si>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</si>
  <si>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</si>
  <si>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</si>
  <si>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</si>
  <si>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</si>
  <si>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</si>
  <si>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</si>
  <si>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</si>
  <si>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</si>
  <si>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</si>
  <si>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</si>
  <si>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</si>
  <si>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</si>
  <si>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</si>
  <si>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</si>
  <si>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</si>
  <si>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</si>
  <si>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</si>
  <si>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</si>
  <si>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</si>
  <si>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</si>
  <si>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</si>
  <si>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</si>
  <si>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</si>
  <si>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</si>
  <si>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</si>
  <si>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</si>
  <si>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</si>
  <si>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</si>
  <si>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</si>
  <si>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</si>
  <si>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</si>
  <si>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</si>
  <si>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</si>
  <si>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</si>
  <si>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</si>
  <si>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</si>
  <si>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</si>
  <si>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</si>
  <si>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</si>
  <si>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</si>
  <si>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</si>
  <si>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</si>
  <si>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</si>
  <si>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</si>
  <si>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</si>
  <si>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</si>
  <si>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</si>
  <si>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</si>
  <si>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</si>
  <si>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</si>
  <si>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</si>
  <si>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</si>
  <si>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</si>
  <si>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</si>
  <si>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</si>
  <si>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</si>
  <si>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</si>
  <si>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</si>
  <si>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</si>
  <si>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</si>
  <si>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</si>
  <si>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</si>
  <si>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</si>
  <si>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</si>
  <si>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</si>
  <si>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</si>
  <si>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</si>
  <si>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</si>
  <si>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</si>
  <si>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</si>
  <si>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</si>
  <si>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</si>
  <si>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</si>
  <si>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</si>
  <si>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</si>
  <si>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</si>
  <si>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</si>
  <si>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</si>
  <si>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</si>
  <si>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</si>
  <si>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</si>
  <si>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</si>
  <si>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</si>
  <si>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</si>
  <si>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</si>
  <si>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</si>
  <si>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</si>
  <si>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</si>
  <si>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</si>
  <si>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</si>
  <si>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</si>
  <si>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</si>
  <si>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</si>
  <si>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</si>
  <si>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</si>
  <si>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</si>
  <si>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</si>
  <si>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</si>
  <si>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</si>
  <si>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</si>
  <si>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</si>
  <si>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</si>
  <si>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</si>
  <si>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</si>
  <si>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</si>
  <si>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</si>
  <si>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</si>
  <si>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</si>
  <si>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</si>
  <si>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</si>
  <si>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</si>
  <si>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</si>
  <si>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</si>
  <si>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</si>
  <si>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</si>
  <si>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</si>
  <si>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</si>
  <si>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</si>
  <si>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</si>
  <si>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</si>
  <si>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</si>
  <si>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</si>
  <si>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</si>
  <si>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</si>
  <si>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</si>
  <si>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</si>
  <si>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</si>
  <si>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</si>
  <si>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</si>
  <si>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</si>
  <si>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</si>
  <si>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</si>
  <si>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</si>
  <si>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</si>
  <si>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</si>
  <si>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</si>
  <si>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</si>
  <si>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</si>
  <si>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</si>
  <si>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</si>
  <si>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</si>
  <si>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</si>
  <si>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</si>
  <si>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</si>
  <si>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</si>
  <si>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</si>
  <si>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</si>
  <si>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</si>
  <si>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</si>
  <si>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</si>
  <si>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</si>
  <si>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</si>
  <si>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</si>
  <si>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</si>
  <si>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</si>
  <si>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</si>
  <si>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</si>
  <si>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</si>
  <si>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</si>
  <si>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</si>
  <si>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</si>
  <si>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</si>
  <si>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</si>
  <si>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</si>
  <si>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</si>
  <si>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</si>
  <si>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</si>
  <si>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</si>
  <si>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</si>
  <si>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</si>
  <si>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</si>
  <si>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</si>
  <si>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</si>
  <si>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</si>
  <si>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</si>
  <si>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</si>
  <si>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</si>
  <si>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</si>
  <si>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</si>
  <si>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</si>
  <si>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</si>
  <si>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</si>
  <si>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</si>
  <si>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</si>
  <si>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</si>
  <si>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</si>
  <si>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</si>
  <si>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</si>
  <si>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</si>
  <si>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</si>
  <si>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</si>
  <si>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</si>
  <si>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</si>
  <si>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</si>
  <si>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</si>
  <si>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</si>
  <si>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</si>
  <si>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</si>
  <si>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</si>
  <si>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</si>
  <si>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</si>
  <si>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</si>
  <si>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</si>
  <si>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</si>
  <si>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</si>
  <si>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</si>
  <si>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</si>
  <si>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</si>
  <si>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</si>
  <si>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</si>
  <si>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</si>
  <si>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</si>
  <si>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</si>
  <si>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</si>
  <si>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</si>
  <si>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</si>
  <si>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</si>
  <si>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</si>
  <si>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</si>
  <si>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</si>
  <si>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</si>
  <si>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</si>
  <si>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</si>
  <si>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</si>
  <si>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</si>
  <si>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</si>
  <si>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</si>
  <si>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</si>
  <si>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</si>
  <si>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</si>
  <si>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</si>
  <si>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</si>
  <si>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</si>
  <si>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</si>
  <si>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</si>
  <si>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</si>
  <si>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</si>
  <si>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</si>
  <si>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</si>
  <si>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</si>
  <si>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</si>
  <si>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</si>
  <si>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</si>
  <si>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</si>
  <si>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</si>
  <si>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</si>
  <si>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</si>
  <si>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</si>
  <si>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</si>
  <si>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</si>
  <si>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</si>
  <si>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</si>
  <si>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</si>
  <si>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</si>
  <si>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</si>
  <si>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</si>
  <si>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</si>
  <si>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</si>
  <si>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</si>
  <si>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</si>
  <si>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</si>
  <si>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</si>
  <si>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</si>
  <si>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</si>
  <si>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</si>
  <si>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</si>
  <si>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</si>
  <si>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</si>
  <si>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</si>
  <si>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</si>
  <si>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</si>
  <si>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</si>
  <si>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</si>
  <si>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</si>
  <si>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</si>
  <si>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</si>
  <si>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</si>
  <si>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</si>
  <si>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</si>
  <si>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</si>
  <si>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</si>
  <si>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</si>
  <si>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</si>
  <si>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</si>
  <si>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</si>
  <si>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</si>
  <si>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</si>
  <si>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</si>
  <si>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</si>
  <si>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</si>
  <si>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</si>
  <si>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</si>
  <si>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</si>
  <si>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</si>
  <si>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</si>
  <si>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</si>
  <si>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</si>
  <si>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</si>
  <si>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</si>
  <si>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</si>
  <si>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</si>
  <si>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</si>
  <si>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</si>
  <si>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</si>
  <si>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</si>
  <si>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</si>
  <si>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</si>
  <si>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</si>
  <si>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</si>
  <si>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</si>
  <si>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</si>
  <si>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</si>
  <si>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</si>
  <si>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</si>
  <si>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</si>
  <si>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</si>
  <si>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</si>
  <si>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</si>
  <si>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</si>
  <si>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</si>
  <si>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</si>
  <si>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</si>
  <si>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</si>
  <si>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</si>
  <si>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</si>
  <si>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</si>
  <si>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</si>
  <si>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</si>
  <si>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</si>
  <si>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</si>
  <si>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</si>
  <si>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</si>
  <si>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</si>
  <si>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</si>
  <si>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</si>
  <si>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</si>
  <si>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</si>
  <si>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</si>
  <si>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</si>
  <si>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</si>
  <si>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</si>
  <si>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</si>
  <si>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</si>
  <si>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</si>
  <si>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</si>
  <si>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</si>
  <si>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</si>
  <si>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</si>
  <si>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</si>
  <si>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</si>
  <si>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</si>
  <si>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</si>
  <si>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</si>
  <si>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</si>
  <si>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</si>
  <si>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</si>
  <si>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</si>
  <si>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</si>
  <si>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</si>
  <si>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</si>
  <si>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</si>
  <si>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</si>
  <si>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</si>
  <si>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</si>
  <si>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</si>
  <si>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</si>
  <si>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</si>
  <si>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</si>
  <si>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</si>
  <si>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</si>
  <si>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</si>
  <si>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</si>
  <si>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</si>
  <si>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</si>
  <si>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</si>
  <si>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</si>
  <si>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</si>
  <si>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</si>
  <si>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</si>
  <si>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</si>
  <si>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</si>
  <si>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</si>
  <si>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</si>
  <si>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</si>
  <si>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</si>
  <si>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</si>
  <si>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</si>
  <si>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</si>
  <si>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</si>
  <si>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</si>
  <si>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</si>
  <si>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</si>
  <si>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</si>
  <si>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</si>
  <si>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</si>
  <si>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</si>
  <si>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</si>
  <si>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</si>
  <si>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</si>
  <si>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</si>
  <si>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</si>
  <si>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</si>
  <si>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</si>
  <si>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</si>
  <si>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</si>
  <si>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</si>
  <si>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</si>
  <si>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</si>
  <si>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</si>
  <si>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</si>
  <si>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</si>
  <si>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</si>
  <si>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</si>
  <si>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</si>
  <si>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</si>
  <si>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</si>
  <si>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</si>
  <si>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</si>
  <si>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</si>
  <si>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</si>
  <si>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</si>
  <si>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</si>
  <si>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</si>
  <si>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</si>
  <si>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</si>
  <si>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</si>
  <si>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</si>
  <si>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</si>
  <si>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</si>
  <si>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</si>
  <si>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</si>
  <si>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</si>
  <si>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</si>
  <si>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</si>
  <si>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</si>
  <si>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</si>
  <si>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</si>
  <si>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</si>
  <si>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</si>
  <si>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</si>
  <si>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</si>
  <si>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</si>
  <si>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</si>
  <si>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</si>
  <si>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</si>
  <si>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</si>
  <si>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</si>
  <si>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</si>
  <si>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</si>
  <si>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</si>
  <si>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</si>
  <si>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</si>
  <si>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</si>
  <si>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</si>
  <si>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</si>
  <si>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</si>
  <si>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</si>
  <si>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</si>
  <si>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</si>
  <si>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</si>
  <si>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</si>
  <si>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</si>
  <si>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</si>
  <si>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</si>
  <si>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</si>
  <si>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</si>
  <si>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</si>
  <si>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</si>
  <si>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</si>
  <si>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</si>
  <si>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</si>
  <si>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</si>
  <si>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</si>
  <si>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</si>
  <si>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</si>
  <si>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</si>
  <si>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</si>
  <si>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</si>
  <si>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</si>
  <si>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</si>
  <si>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</si>
  <si>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</si>
  <si>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</si>
  <si>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</si>
  <si>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</si>
  <si>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</si>
  <si>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</si>
  <si>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</si>
  <si>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</si>
  <si>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</si>
  <si>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</si>
  <si>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</si>
  <si>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</si>
  <si>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</si>
  <si>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</si>
  <si>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</si>
  <si>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</si>
  <si>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</si>
  <si>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</si>
  <si>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</si>
  <si>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</si>
  <si>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</si>
  <si>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</si>
  <si>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</si>
  <si>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</si>
  <si>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</si>
  <si>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</si>
  <si>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</si>
  <si>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</si>
  <si>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</si>
  <si>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</si>
  <si>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</si>
  <si>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</si>
  <si>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</si>
  <si>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</si>
  <si>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</si>
  <si>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</si>
  <si>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</si>
  <si>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</si>
  <si>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</si>
  <si>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</si>
  <si>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</si>
  <si>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</si>
  <si>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</si>
  <si>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</si>
  <si>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</si>
  <si>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</si>
  <si>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</si>
  <si>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</si>
  <si>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</si>
  <si>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</si>
  <si>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</si>
  <si>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</si>
  <si>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</si>
  <si>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</si>
  <si>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</si>
  <si>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</si>
  <si>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</si>
  <si>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</si>
  <si>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</si>
  <si>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</si>
  <si>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</si>
  <si>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</si>
  <si>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</si>
  <si>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</si>
  <si>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</si>
  <si>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</si>
  <si>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</si>
  <si>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</si>
  <si>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</si>
  <si>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</si>
  <si>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</si>
  <si>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</si>
  <si>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</si>
  <si>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</si>
  <si>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</si>
  <si>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</si>
  <si>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</si>
  <si>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</si>
  <si>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</si>
  <si>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</si>
  <si>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</si>
  <si>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</si>
  <si>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</si>
  <si>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</si>
  <si>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</si>
  <si>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</si>
  <si>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</si>
  <si>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</si>
  <si>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</si>
  <si>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</si>
  <si>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</si>
  <si>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</si>
  <si>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</si>
  <si>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</si>
  <si>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</si>
  <si>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</si>
  <si>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</si>
  <si>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</si>
  <si>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</si>
  <si>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</si>
  <si>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</si>
  <si>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</si>
  <si>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</si>
  <si>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</si>
  <si>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</si>
  <si>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</si>
  <si>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</si>
  <si>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</si>
  <si>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</si>
  <si>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</si>
  <si>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</si>
  <si>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</si>
  <si>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</si>
  <si>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</si>
  <si>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</si>
  <si>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</si>
  <si>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</si>
  <si>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</si>
  <si>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</si>
  <si>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</si>
  <si>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</si>
  <si>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</si>
  <si>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</si>
  <si>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</si>
  <si>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</si>
  <si>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</si>
  <si>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</si>
  <si>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</si>
  <si>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</si>
  <si>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</si>
  <si>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</si>
  <si>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</si>
  <si>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</si>
  <si>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</si>
  <si>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</si>
  <si>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</si>
  <si>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</si>
  <si>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</si>
  <si>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</si>
  <si>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</si>
  <si>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</si>
  <si>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</si>
  <si>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</si>
  <si>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</si>
  <si>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</si>
  <si>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</si>
  <si>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</si>
  <si>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</si>
  <si>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</si>
  <si>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</si>
  <si>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</si>
  <si>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</si>
  <si>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</si>
  <si>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</si>
  <si>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</si>
  <si>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</si>
  <si>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</si>
  <si>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</si>
  <si>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</si>
  <si>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</si>
  <si>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</si>
  <si>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</si>
  <si>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</si>
  <si>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</si>
  <si>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</si>
  <si>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</si>
  <si>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</si>
  <si>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</si>
  <si>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</si>
  <si>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</si>
  <si>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</si>
  <si>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</si>
  <si>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</si>
  <si>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</si>
  <si>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</si>
  <si>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</si>
  <si>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</si>
  <si>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</si>
  <si>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</si>
  <si>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</si>
  <si>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</si>
  <si>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</si>
  <si>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</si>
  <si>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</si>
  <si>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</si>
  <si>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</si>
  <si>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</si>
  <si>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</si>
  <si>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</si>
  <si>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</si>
  <si>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</si>
  <si>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</si>
  <si>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</si>
  <si>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</si>
  <si>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</si>
  <si>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</si>
  <si>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</si>
  <si>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</si>
  <si>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</si>
  <si>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</si>
  <si>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</si>
  <si>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</si>
  <si>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</si>
  <si>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</si>
  <si>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</si>
  <si>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</si>
  <si>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</si>
  <si>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</si>
  <si>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</si>
  <si>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</si>
  <si>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</si>
  <si>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</si>
  <si>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</si>
  <si>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</si>
  <si>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</si>
  <si>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</si>
  <si>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</si>
  <si>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</si>
  <si>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</si>
  <si>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</si>
  <si>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</si>
  <si>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</si>
  <si>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</si>
  <si>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</si>
  <si>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</si>
  <si>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</si>
  <si>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</si>
  <si>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</si>
  <si>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</si>
  <si>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</si>
  <si>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</si>
  <si>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</si>
  <si>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</si>
  <si>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</si>
  <si>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</si>
  <si>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</si>
  <si>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</si>
  <si>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</si>
  <si>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</si>
  <si>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</si>
  <si>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</si>
  <si>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</si>
  <si>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</si>
  <si>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</si>
  <si>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</si>
  <si>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</si>
  <si>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</si>
  <si>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</si>
  <si>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</si>
  <si>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</si>
  <si>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</si>
  <si>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</si>
  <si>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</si>
  <si>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</si>
  <si>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</si>
  <si>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</si>
  <si>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</si>
  <si>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</si>
  <si>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</si>
  <si>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</si>
  <si>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</si>
  <si>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</si>
  <si>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</si>
  <si>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</si>
  <si>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</si>
  <si>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</si>
  <si>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</si>
  <si>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</si>
  <si>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</si>
  <si>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</si>
  <si>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</si>
  <si>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</si>
  <si>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</si>
  <si>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</si>
  <si>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</si>
  <si>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</si>
  <si>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</si>
  <si>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</si>
  <si>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</si>
  <si>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</si>
  <si>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</si>
  <si>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</si>
  <si>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</si>
  <si>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</si>
  <si>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</si>
  <si>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</si>
  <si>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</si>
  <si>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</si>
  <si>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</si>
  <si>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</si>
  <si>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</si>
  <si>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</si>
  <si>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</si>
  <si>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</si>
  <si>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</si>
  <si>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</si>
  <si>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</si>
  <si>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</si>
  <si>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</si>
  <si>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</si>
  <si>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</si>
  <si>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</si>
  <si>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</si>
  <si>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</si>
  <si>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</si>
  <si>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</si>
  <si>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</si>
  <si>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</si>
  <si>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</si>
  <si>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</si>
  <si>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</si>
  <si>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</si>
  <si>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</si>
  <si>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</si>
  <si>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</si>
  <si>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</si>
  <si>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</si>
  <si>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</si>
  <si>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</si>
  <si>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</si>
  <si>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</si>
  <si>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</si>
  <si>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</si>
  <si>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</si>
  <si>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</si>
  <si>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</si>
  <si>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</si>
  <si>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</si>
  <si>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</si>
  <si>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</si>
  <si>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</si>
  <si>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</si>
  <si>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</si>
  <si>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</si>
  <si>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</si>
  <si>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</si>
  <si>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</si>
  <si>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</si>
  <si>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</si>
  <si>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</si>
  <si>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</si>
  <si>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</si>
  <si>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</si>
  <si>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</si>
  <si>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</si>
  <si>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</si>
  <si>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</si>
  <si>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</si>
  <si>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</si>
  <si>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</si>
  <si>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</si>
  <si>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</si>
  <si>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</si>
  <si>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</si>
  <si>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</si>
  <si>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</si>
  <si>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</si>
  <si>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</si>
  <si>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</si>
  <si>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</si>
  <si>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</si>
  <si>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</si>
  <si>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</si>
  <si>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</si>
  <si>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</si>
  <si>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</si>
  <si>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</si>
  <si>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</si>
  <si>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</si>
  <si>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</si>
  <si>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</si>
  <si>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</si>
  <si>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</si>
  <si>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</si>
  <si>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</si>
  <si>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</si>
  <si>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</si>
  <si>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</si>
  <si>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</si>
  <si>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</si>
  <si>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</si>
  <si>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</si>
  <si>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</si>
  <si>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</si>
  <si>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</si>
  <si>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</si>
  <si>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</si>
  <si>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</si>
  <si>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</si>
  <si>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</si>
  <si>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</si>
  <si>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</si>
  <si>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</si>
  <si>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</si>
  <si>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</si>
  <si>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</si>
  <si>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</si>
  <si>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</si>
  <si>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</si>
  <si>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</si>
  <si>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</si>
  <si>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</si>
  <si>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</si>
  <si>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</si>
  <si>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</si>
  <si>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</si>
  <si>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</si>
  <si>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</si>
  <si>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</si>
  <si>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</si>
  <si>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</si>
  <si>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</si>
  <si>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</si>
  <si>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</si>
  <si>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</si>
  <si>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</si>
  <si>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</si>
  <si>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</si>
  <si>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</si>
  <si>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</si>
  <si>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</si>
  <si>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</si>
  <si>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</si>
  <si>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</si>
  <si>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</si>
  <si>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</si>
  <si>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</si>
  <si>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</si>
  <si>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</si>
  <si>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</si>
  <si>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</si>
  <si>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</si>
  <si>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</si>
  <si>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</si>
  <si>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</si>
  <si>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</si>
  <si>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</si>
  <si>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</si>
  <si>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</si>
  <si>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</si>
  <si>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</si>
  <si>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</si>
  <si>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</si>
  <si>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</si>
  <si>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</si>
  <si>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</si>
  <si>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</si>
  <si>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</si>
  <si>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</si>
  <si>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</si>
  <si>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</si>
  <si>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</si>
  <si>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</si>
  <si>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</si>
  <si>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</si>
  <si>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</si>
  <si>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</si>
  <si>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</si>
  <si>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</si>
  <si>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</si>
  <si>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</si>
  <si>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</si>
  <si>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</si>
  <si>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</si>
  <si>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</si>
  <si>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</si>
  <si>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</si>
  <si>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</si>
  <si>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</si>
  <si>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</si>
  <si>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</si>
  <si>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</si>
  <si>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</si>
  <si>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</si>
  <si>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</si>
  <si>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</si>
  <si>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</si>
  <si>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</si>
  <si>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</si>
  <si>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</si>
  <si>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</si>
  <si>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</si>
  <si>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</si>
  <si>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</si>
  <si>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</si>
  <si>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</si>
  <si>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</si>
  <si>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</si>
  <si>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</si>
  <si>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</si>
  <si>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</si>
  <si>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</si>
  <si>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</si>
  <si>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</si>
  <si>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</si>
  <si>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</si>
  <si>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</si>
  <si>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</si>
  <si>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</si>
  <si>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</si>
  <si>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</si>
  <si>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</si>
  <si>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</si>
  <si>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</si>
  <si>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</si>
  <si>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</si>
  <si>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</si>
  <si>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</si>
  <si>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</si>
  <si>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</si>
  <si>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</si>
  <si>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</si>
  <si>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</si>
  <si>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</si>
  <si>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</si>
  <si>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</si>
  <si>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</si>
  <si>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</si>
  <si>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</si>
  <si>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</si>
  <si>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</si>
  <si>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</si>
  <si>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</si>
  <si>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</si>
  <si>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</si>
  <si>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</si>
  <si>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</si>
  <si>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</si>
  <si>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</si>
  <si>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</si>
  <si>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</si>
  <si>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</si>
  <si>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</si>
  <si>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</si>
  <si>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</si>
  <si>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</si>
  <si>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</si>
  <si>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</si>
  <si>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</si>
  <si>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</si>
  <si>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</si>
  <si>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</si>
  <si>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</si>
  <si>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</si>
  <si>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</si>
  <si>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</si>
  <si>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</si>
  <si>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</si>
  <si>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</si>
  <si>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</si>
  <si>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</si>
  <si>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</si>
  <si>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</si>
  <si>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</si>
  <si>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</si>
  <si>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</si>
  <si>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</si>
  <si>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</si>
  <si>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</si>
  <si>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</si>
  <si>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</si>
  <si>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</si>
  <si>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</si>
  <si>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</si>
  <si>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</si>
  <si>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</si>
  <si>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</si>
  <si>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</si>
  <si>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</si>
  <si>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</si>
  <si>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</si>
  <si>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</si>
  <si>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</si>
  <si>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</si>
  <si>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</si>
  <si>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</si>
  <si>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</si>
  <si>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</si>
  <si>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</si>
  <si>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</si>
  <si>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</si>
  <si>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</si>
  <si>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</si>
  <si>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</si>
  <si>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</si>
  <si>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</si>
  <si>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</si>
  <si>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</si>
  <si>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</si>
  <si>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</si>
  <si>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</si>
  <si>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</si>
  <si>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</si>
  <si>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</si>
  <si>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</si>
  <si>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</si>
  <si>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</si>
  <si>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</si>
  <si>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</si>
  <si>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</si>
  <si>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</si>
  <si>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</si>
  <si>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</si>
  <si>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</si>
  <si>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</si>
  <si>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</si>
  <si>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</si>
  <si>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</si>
  <si>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</si>
  <si>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</si>
  <si>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</si>
  <si>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</si>
  <si>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</si>
  <si>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</si>
  <si>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</si>
  <si>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</si>
  <si>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</si>
  <si>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</si>
  <si>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</si>
  <si>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</si>
  <si>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</si>
  <si>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</si>
  <si>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</si>
  <si>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</si>
  <si>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</si>
  <si>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</si>
  <si>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</si>
  <si>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</si>
  <si>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</si>
  <si>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</si>
  <si>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</si>
  <si>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</si>
  <si>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</si>
  <si>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</si>
  <si>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</si>
  <si>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</si>
  <si>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</si>
  <si>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</si>
  <si>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</si>
  <si>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</si>
  <si>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</si>
  <si>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</si>
  <si>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</si>
  <si>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</si>
  <si>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</si>
  <si>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</si>
  <si>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</si>
  <si>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</si>
  <si>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</si>
  <si>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</si>
  <si>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</si>
  <si>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</si>
  <si>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</si>
  <si>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</si>
  <si>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</si>
  <si>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</si>
  <si>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</si>
  <si>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</si>
  <si>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</si>
  <si>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</si>
  <si>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</si>
  <si>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</si>
  <si>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</si>
  <si>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</si>
  <si>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</si>
  <si>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</si>
  <si>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</si>
  <si>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</si>
  <si>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</si>
  <si>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</si>
  <si>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</si>
  <si>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</si>
  <si>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</si>
  <si>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</si>
  <si>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</si>
  <si>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</si>
  <si>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</si>
  <si>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</si>
  <si>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</si>
  <si>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</si>
  <si>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</si>
  <si>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</si>
  <si>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</si>
  <si>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</si>
  <si>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</si>
  <si>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</si>
  <si>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</si>
  <si>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</si>
  <si>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</si>
  <si>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</si>
  <si>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</si>
  <si>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</si>
  <si>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</si>
  <si>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</si>
  <si>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</si>
  <si>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</si>
  <si>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</si>
  <si>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</si>
  <si>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</si>
  <si>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</si>
  <si>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</si>
  <si>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</si>
  <si>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</si>
  <si>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</si>
  <si>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</si>
  <si>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</si>
  <si>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</si>
  <si>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</si>
  <si>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</si>
  <si>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</si>
  <si>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</si>
  <si>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</si>
  <si>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</si>
  <si>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</si>
  <si>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</si>
  <si>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</si>
  <si>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</si>
  <si>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</si>
  <si>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</si>
  <si>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</si>
  <si>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</si>
  <si>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</si>
  <si>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</si>
  <si>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</si>
  <si>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</si>
  <si>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</si>
  <si>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</si>
  <si>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</si>
  <si>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</si>
  <si>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</si>
  <si>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</si>
  <si>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</si>
  <si>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</si>
  <si>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</si>
  <si>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</si>
  <si>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</si>
  <si>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</si>
  <si>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</si>
  <si>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</si>
  <si>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</si>
  <si>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</si>
  <si>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</si>
  <si>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</si>
  <si>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</si>
  <si>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</si>
  <si>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</si>
  <si>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</si>
  <si>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</si>
  <si>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</si>
  <si>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</si>
  <si>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</si>
  <si>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</si>
  <si>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</si>
  <si>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</si>
  <si>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</si>
  <si>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</si>
  <si>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</si>
  <si>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</si>
  <si>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</si>
  <si>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</si>
  <si>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</si>
  <si>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</si>
  <si>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</si>
  <si>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</si>
  <si>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</si>
  <si>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</si>
  <si>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</si>
  <si>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</si>
  <si>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</si>
  <si>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</si>
  <si>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</si>
  <si>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</si>
  <si>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</si>
  <si>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</si>
  <si>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</si>
  <si>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</si>
  <si>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</si>
  <si>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</si>
  <si>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</si>
  <si>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</si>
  <si>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</si>
  <si>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</si>
  <si>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</si>
  <si>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</si>
  <si>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</si>
  <si>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</si>
  <si>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</si>
  <si>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</si>
  <si>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</si>
  <si>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</si>
  <si>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</si>
  <si>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</si>
  <si>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</si>
  <si>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</si>
  <si>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</si>
  <si>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</si>
  <si>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</si>
  <si>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</si>
  <si>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</si>
  <si>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</si>
  <si>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</si>
  <si>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</si>
  <si>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</si>
  <si>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</si>
  <si>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</si>
  <si>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</si>
  <si>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</si>
  <si>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</si>
  <si>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</si>
  <si>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</si>
  <si>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</si>
  <si>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</si>
  <si>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</si>
  <si>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</si>
  <si>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</si>
  <si>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</si>
  <si>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</si>
  <si>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</si>
  <si>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</si>
  <si>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</si>
  <si>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</si>
  <si>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</si>
  <si>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</si>
  <si>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</si>
  <si>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</si>
  <si>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</si>
  <si>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</si>
  <si>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</si>
  <si>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</si>
  <si>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</si>
  <si>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</si>
  <si>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</si>
  <si>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</si>
  <si>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</si>
  <si>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</si>
  <si>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</si>
  <si>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</si>
  <si>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</si>
  <si>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</si>
  <si>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</si>
  <si>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</si>
  <si>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</si>
  <si>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</si>
  <si>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</si>
  <si>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</si>
  <si>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</si>
  <si>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</si>
  <si>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</si>
  <si>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</si>
  <si>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</si>
  <si>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</si>
  <si>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</si>
  <si>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</si>
  <si>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</si>
  <si>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</si>
  <si>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</si>
  <si>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</si>
  <si>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</si>
  <si>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</si>
  <si>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</si>
  <si>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</si>
  <si>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</si>
  <si>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</si>
  <si>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</si>
  <si>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</si>
  <si>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</si>
  <si>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</si>
  <si>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</si>
  <si>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</si>
  <si>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</si>
  <si>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</si>
  <si>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</si>
  <si>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</si>
  <si>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</si>
  <si>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</si>
  <si>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</si>
  <si>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</si>
  <si>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</si>
  <si>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</si>
  <si>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</si>
  <si>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</si>
  <si>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</si>
  <si>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</si>
  <si>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</si>
  <si>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</si>
  <si>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</si>
  <si>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</si>
  <si>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</si>
  <si>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</si>
  <si>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</si>
  <si>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</si>
  <si>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</si>
  <si>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</si>
  <si>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</si>
  <si>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</si>
  <si>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</si>
  <si>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</si>
  <si>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</si>
  <si>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</si>
  <si>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</si>
  <si>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</si>
  <si>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</si>
  <si>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</si>
  <si>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</si>
  <si>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</si>
  <si>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</si>
  <si>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</si>
  <si>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</si>
  <si>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</si>
  <si>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</si>
  <si>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</si>
  <si>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</si>
  <si>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</si>
  <si>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</si>
  <si>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</si>
  <si>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</si>
  <si>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</si>
  <si>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</si>
  <si>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</si>
  <si>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</si>
  <si>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</si>
  <si>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</si>
  <si>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</si>
  <si>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</si>
  <si>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</si>
  <si>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</si>
  <si>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</si>
  <si>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</si>
  <si>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</si>
  <si>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</si>
  <si>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</si>
  <si>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</si>
  <si>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</si>
  <si>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</si>
  <si>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</si>
  <si>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</si>
  <si>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</si>
  <si>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</si>
  <si>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</si>
  <si>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</si>
  <si>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</si>
  <si>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</si>
  <si>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</si>
  <si>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</si>
  <si>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</si>
  <si>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</si>
  <si>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</si>
  <si>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</si>
  <si>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</si>
  <si>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</si>
  <si>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</si>
  <si>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</si>
  <si>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</si>
  <si>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</si>
  <si>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</si>
  <si>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</si>
  <si>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</si>
  <si>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</si>
  <si>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</si>
  <si>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</si>
  <si>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</si>
  <si>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</si>
  <si>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</si>
  <si>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</si>
  <si>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</si>
  <si>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</si>
  <si>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</si>
  <si>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</si>
  <si>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</si>
  <si>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</si>
  <si>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</si>
  <si>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</si>
  <si>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</si>
  <si>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</si>
  <si>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</si>
  <si>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</si>
  <si>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</si>
  <si>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</si>
  <si>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</si>
  <si>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</si>
  <si>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</si>
  <si>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</si>
  <si>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</si>
  <si>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</si>
  <si>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</si>
  <si>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</si>
  <si>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</si>
  <si>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</si>
  <si>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</si>
  <si>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</si>
  <si>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</si>
  <si>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</si>
  <si>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</si>
  <si>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</si>
  <si>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</si>
  <si>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</si>
  <si>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</si>
  <si>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</si>
  <si>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</si>
  <si>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</si>
  <si>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</si>
  <si>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</si>
  <si>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</si>
  <si>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</si>
  <si>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</si>
  <si>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</si>
  <si>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</si>
  <si>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</si>
  <si>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</si>
  <si>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</si>
  <si>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</si>
  <si>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</si>
  <si>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</si>
  <si>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</si>
  <si>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</si>
  <si>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</si>
  <si>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</si>
  <si>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</si>
  <si>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</si>
  <si>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</si>
  <si>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</si>
  <si>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</si>
  <si>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</si>
  <si>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</si>
  <si>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</si>
  <si>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</si>
  <si>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</si>
  <si>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</si>
  <si>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</si>
  <si>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</si>
  <si>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</si>
  <si>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</si>
  <si>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</si>
  <si>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</si>
  <si>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</si>
  <si>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</si>
  <si>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</si>
  <si>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</si>
  <si>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</si>
  <si>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</si>
  <si>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</si>
  <si>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</si>
  <si>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</si>
  <si>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</si>
  <si>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</si>
  <si>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</si>
  <si>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</si>
  <si>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</si>
  <si>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</si>
  <si>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</si>
  <si>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</si>
  <si>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</si>
  <si>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</si>
  <si>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</si>
  <si>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</si>
  <si>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</si>
  <si>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</si>
  <si>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</si>
  <si>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</si>
  <si>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</si>
  <si>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</si>
  <si>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</si>
  <si>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</si>
  <si>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</si>
  <si>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</si>
  <si>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</si>
  <si>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</si>
  <si>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</si>
  <si>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</si>
  <si>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</si>
  <si>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</si>
  <si>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</si>
  <si>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</si>
  <si>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</si>
  <si>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</si>
  <si>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</si>
  <si>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</si>
  <si>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</si>
  <si>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</si>
  <si>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</si>
  <si>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</si>
  <si>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</si>
  <si>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</si>
  <si>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</si>
  <si>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</si>
  <si>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</si>
  <si>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</si>
  <si>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</si>
  <si>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</si>
  <si>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</si>
  <si>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</si>
  <si>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</si>
  <si>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</si>
  <si>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</si>
  <si>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</si>
  <si>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</si>
  <si>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</si>
  <si>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</si>
  <si>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</si>
  <si>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</si>
  <si>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</si>
  <si>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</si>
  <si>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</si>
  <si>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</si>
  <si>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</si>
  <si>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</si>
  <si>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</si>
  <si>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</si>
  <si>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</si>
  <si>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</si>
  <si>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</si>
  <si>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</si>
  <si>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</si>
  <si>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</si>
  <si>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</si>
  <si>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</si>
  <si>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</si>
  <si>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</si>
  <si>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</si>
  <si>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</si>
  <si>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</si>
  <si>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</si>
  <si>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</si>
  <si>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</si>
  <si>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</si>
  <si>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</si>
  <si>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</si>
  <si>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</si>
  <si>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</si>
  <si>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</si>
  <si>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</si>
  <si>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</si>
  <si>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</si>
  <si>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</si>
  <si>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</si>
  <si>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</si>
  <si>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</si>
  <si>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</si>
  <si>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</si>
  <si>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</si>
  <si>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</si>
  <si>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</si>
  <si>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</si>
  <si>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</si>
  <si>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</si>
  <si>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</si>
  <si>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</si>
  <si>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</si>
  <si>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</si>
  <si>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</si>
  <si>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</si>
  <si>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</si>
  <si>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</si>
  <si>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</si>
  <si>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</si>
  <si>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</si>
  <si>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</si>
  <si>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</si>
  <si>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</si>
  <si>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</si>
  <si>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</si>
  <si>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</si>
  <si>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</si>
  <si>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</si>
  <si>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</si>
  <si>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</si>
  <si>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</si>
  <si>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</si>
  <si>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</si>
  <si>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</si>
  <si>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</si>
  <si>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</si>
  <si>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</si>
  <si>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</si>
  <si>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</si>
  <si>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</si>
  <si>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</si>
  <si>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</si>
  <si>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</si>
  <si>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</si>
  <si>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</si>
  <si>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</si>
  <si>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</si>
  <si>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</si>
  <si>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</si>
  <si>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</si>
  <si>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</si>
  <si>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</si>
  <si>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</si>
  <si>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</si>
  <si>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</si>
  <si>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</si>
  <si>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</si>
  <si>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</si>
  <si>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</si>
  <si>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</si>
  <si>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</si>
  <si>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</si>
  <si>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</si>
  <si>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</si>
  <si>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</si>
  <si>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</si>
  <si>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</si>
  <si>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</si>
  <si>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</si>
  <si>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</si>
  <si>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</si>
  <si>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</si>
  <si>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</si>
  <si>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</si>
  <si>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</si>
  <si>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</si>
  <si>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</si>
  <si>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</si>
  <si>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</si>
  <si>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</si>
  <si>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</si>
  <si>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</si>
  <si>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</si>
  <si>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</si>
  <si>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</si>
  <si>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</si>
  <si>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</si>
  <si>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</si>
  <si>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</si>
  <si>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</si>
  <si>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</si>
  <si>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</si>
  <si>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</si>
  <si>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</si>
  <si>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</si>
  <si>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</si>
  <si>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</si>
  <si>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</si>
  <si>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</si>
  <si>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</si>
  <si>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</si>
  <si>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</si>
  <si>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</si>
  <si>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</si>
  <si>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</si>
  <si>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</si>
  <si>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</si>
  <si>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</si>
  <si>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</si>
  <si>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</si>
  <si>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</si>
  <si>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</si>
  <si>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</si>
  <si>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</si>
  <si>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</si>
  <si>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</si>
  <si>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</si>
  <si>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</si>
  <si>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</si>
  <si>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</si>
  <si>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</si>
  <si>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</si>
  <si>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</si>
  <si>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</si>
  <si>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</si>
  <si>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</si>
  <si>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</si>
  <si>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</si>
  <si>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</si>
  <si>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</si>
  <si>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</si>
  <si>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</si>
  <si>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</si>
  <si>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</si>
  <si>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</si>
  <si>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</si>
  <si>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</si>
  <si>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</si>
  <si>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</si>
  <si>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</si>
  <si>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</si>
  <si>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</si>
  <si>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</si>
  <si>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</si>
  <si>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</si>
  <si>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</si>
  <si>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</si>
  <si>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</si>
  <si>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</si>
  <si>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</si>
  <si>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</si>
  <si>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</si>
  <si>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</si>
  <si>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</si>
  <si>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</si>
  <si>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</si>
  <si>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</si>
  <si>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</si>
  <si>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</si>
  <si>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</si>
  <si>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</si>
  <si>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</si>
  <si>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</si>
  <si>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</si>
  <si>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</si>
  <si>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</si>
  <si>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</si>
  <si>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</si>
  <si>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</si>
  <si>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</si>
  <si>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</si>
  <si>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</si>
  <si>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</si>
  <si>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</si>
  <si>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</si>
  <si>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</si>
  <si>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</si>
  <si>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</si>
  <si>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</si>
  <si>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</si>
  <si>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</si>
  <si>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</si>
  <si>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</si>
  <si>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</si>
  <si>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</si>
  <si>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</si>
  <si>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</si>
  <si>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</si>
  <si>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</si>
  <si>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</si>
  <si>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</si>
  <si>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</si>
  <si>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</si>
  <si>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</si>
  <si>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</si>
  <si>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</si>
  <si>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</si>
  <si>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</si>
  <si>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</si>
  <si>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</si>
  <si>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</si>
  <si>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</si>
  <si>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</si>
  <si>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</si>
  <si>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</si>
  <si>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</si>
  <si>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</si>
  <si>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</si>
  <si>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</si>
  <si>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</si>
  <si>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</si>
  <si>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</si>
  <si>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</si>
  <si>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</si>
  <si>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</si>
  <si>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</si>
  <si>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</si>
  <si>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</si>
  <si>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</si>
  <si>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</si>
  <si>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</si>
  <si>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</si>
  <si>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</si>
  <si>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</si>
  <si>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</si>
  <si>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</si>
  <si>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</si>
  <si>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</si>
  <si>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</si>
  <si>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</si>
  <si>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</si>
  <si>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</si>
  <si>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</si>
  <si>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</si>
  <si>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</si>
  <si>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</si>
  <si>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</si>
  <si>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</si>
  <si>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</si>
  <si>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</si>
  <si>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</si>
  <si>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</si>
  <si>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</si>
  <si>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</si>
  <si>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</si>
  <si>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</si>
  <si>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</si>
  <si>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</si>
  <si>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</si>
  <si>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</si>
  <si>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</si>
  <si>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</si>
  <si>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</si>
  <si>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</si>
  <si>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</si>
  <si>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</si>
  <si>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</si>
  <si>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</si>
  <si>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</si>
  <si>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</si>
  <si>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</si>
  <si>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</si>
  <si>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</si>
  <si>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</si>
  <si>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</si>
  <si>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</si>
  <si>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</si>
  <si>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</si>
  <si>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</si>
  <si>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</si>
  <si>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</si>
  <si>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</si>
  <si>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</si>
  <si>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</si>
  <si>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</si>
  <si>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</si>
  <si>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</si>
  <si>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</si>
  <si>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</si>
  <si>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</si>
  <si>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</si>
  <si>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</si>
  <si>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</si>
  <si>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</si>
  <si>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</si>
  <si>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</si>
  <si>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</si>
  <si>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</si>
  <si>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</si>
  <si>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</si>
  <si>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</si>
  <si>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</si>
  <si>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</si>
  <si>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</si>
  <si>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</si>
  <si>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</si>
  <si>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</si>
  <si>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</si>
  <si>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</si>
  <si>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</si>
  <si>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</si>
  <si>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</si>
  <si>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</si>
  <si>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</si>
  <si>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</si>
  <si>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</si>
  <si>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</si>
  <si>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</si>
  <si>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</si>
  <si>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</si>
  <si>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</si>
  <si>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</si>
  <si>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</si>
  <si>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</si>
  <si>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</si>
  <si>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</si>
  <si>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</si>
  <si>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</si>
  <si>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</si>
  <si>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</si>
  <si>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</si>
  <si>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</si>
  <si>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</si>
  <si>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</si>
  <si>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</si>
  <si>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</si>
  <si>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</si>
  <si>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</si>
  <si>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</si>
  <si>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</si>
  <si>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</si>
  <si>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</si>
  <si>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</si>
  <si>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</si>
  <si>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</si>
  <si>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</si>
  <si>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</si>
  <si>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</si>
  <si>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</si>
  <si>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</si>
  <si>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</si>
  <si>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</si>
  <si>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</si>
  <si>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</si>
  <si>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</si>
  <si>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</si>
  <si>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</si>
  <si>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</si>
  <si>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</si>
  <si>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</si>
  <si>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</si>
  <si>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</si>
  <si>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</si>
  <si>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</si>
  <si>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</si>
  <si>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</si>
  <si>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</si>
  <si>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</si>
  <si>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</si>
  <si>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</si>
  <si>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</si>
  <si>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</si>
  <si>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</si>
  <si>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</si>
  <si>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</si>
  <si>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</si>
  <si>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</si>
  <si>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</si>
  <si>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</si>
  <si>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</si>
  <si>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</si>
  <si>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</si>
  <si>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</si>
  <si>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</si>
  <si>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</si>
  <si>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</si>
  <si>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</si>
  <si>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</si>
  <si>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</si>
  <si>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</si>
  <si>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</si>
  <si>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</si>
  <si>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</si>
  <si>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</si>
  <si>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</si>
  <si>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</si>
  <si>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</si>
  <si>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</si>
  <si>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</si>
  <si>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</si>
  <si>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</si>
  <si>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</si>
  <si>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</si>
  <si>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</si>
  <si>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</si>
  <si>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</si>
  <si>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</si>
  <si>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</si>
  <si>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</si>
  <si>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</si>
  <si>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</si>
  <si>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</si>
  <si>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</si>
  <si>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</si>
  <si>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</si>
  <si>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</si>
  <si>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</si>
  <si>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</si>
  <si>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</si>
  <si>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</si>
  <si>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</si>
  <si>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</si>
  <si>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</si>
  <si>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</si>
  <si>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</si>
  <si>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</si>
  <si>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</si>
  <si>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</si>
  <si>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</si>
  <si>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</si>
  <si>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</si>
  <si>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</si>
  <si>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</si>
  <si>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</si>
  <si>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</si>
  <si>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</si>
  <si>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</si>
  <si>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</si>
  <si>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</si>
  <si>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</si>
  <si>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</si>
  <si>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</si>
  <si>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</si>
  <si>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</si>
  <si>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</si>
  <si>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</si>
  <si>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</si>
  <si>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</si>
  <si>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</si>
  <si>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</si>
  <si>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</si>
  <si>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</si>
  <si>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</si>
  <si>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</si>
  <si>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</si>
  <si>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</si>
  <si>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</si>
  <si>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</si>
  <si>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</si>
  <si>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</si>
  <si>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</si>
  <si>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</si>
  <si>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</si>
  <si>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</si>
  <si>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</si>
  <si>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</si>
  <si>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</si>
  <si>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</si>
  <si>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</si>
  <si>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</si>
  <si>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</si>
  <si>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</si>
  <si>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</si>
  <si>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</si>
  <si>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</si>
  <si>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</si>
  <si>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</si>
  <si>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</si>
  <si>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</si>
  <si>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</si>
  <si>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</si>
  <si>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</si>
  <si>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</si>
  <si>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</si>
  <si>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</si>
  <si>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</si>
  <si>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</si>
  <si>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</si>
  <si>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</si>
  <si>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</si>
  <si>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</si>
  <si>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</si>
  <si>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</si>
  <si>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</si>
  <si>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</si>
  <si>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</si>
  <si>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</si>
  <si>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</si>
  <si>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</si>
  <si>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</si>
  <si>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</si>
  <si>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</si>
  <si>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</si>
  <si>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</si>
  <si>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</si>
  <si>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</si>
  <si>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</si>
  <si>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</si>
  <si>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</si>
  <si>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</si>
  <si>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</si>
  <si>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</si>
  <si>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</si>
  <si>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</si>
  <si>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</si>
  <si>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</si>
  <si>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</si>
  <si>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</si>
  <si>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</si>
  <si>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</si>
  <si>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</si>
  <si>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</si>
  <si>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</si>
  <si>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</si>
  <si>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</si>
  <si>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</si>
  <si>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</si>
  <si>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</si>
  <si>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</si>
  <si>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</si>
  <si>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</si>
  <si>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</si>
  <si>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</si>
  <si>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</si>
  <si>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</si>
  <si>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</si>
  <si>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</si>
  <si>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</si>
  <si>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</si>
  <si>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</si>
  <si>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</si>
  <si>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</si>
  <si>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</si>
  <si>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</si>
  <si>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</si>
  <si>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</si>
  <si>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</si>
  <si>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</si>
  <si>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</si>
  <si>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</si>
  <si>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</si>
  <si>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</si>
  <si>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</si>
  <si>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</si>
  <si>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</si>
  <si>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</si>
  <si>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</si>
  <si>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</si>
  <si>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</si>
  <si>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</si>
  <si>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</si>
  <si>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</si>
  <si>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</si>
  <si>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</si>
  <si>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</si>
  <si>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</si>
  <si>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</si>
  <si>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</si>
  <si>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</si>
  <si>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</si>
  <si>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</si>
  <si>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</si>
  <si>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</si>
  <si>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</si>
  <si>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</si>
  <si>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</si>
  <si>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</si>
  <si>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</si>
  <si>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</si>
  <si>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</si>
  <si>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</si>
  <si>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</si>
  <si>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</si>
  <si>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</si>
  <si>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</si>
  <si>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</si>
  <si>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</si>
  <si>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</si>
  <si>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</si>
  <si>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</si>
  <si>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</si>
  <si>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</si>
  <si>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</si>
  <si>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</si>
  <si>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</si>
  <si>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</si>
  <si>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</si>
  <si>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</si>
  <si>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</si>
  <si>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</si>
  <si>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</si>
  <si>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</si>
  <si>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</si>
  <si>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</si>
  <si>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</si>
  <si>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</si>
  <si>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</si>
  <si>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</si>
  <si>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</si>
  <si>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</si>
  <si>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</si>
  <si>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</si>
  <si>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</si>
  <si>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</si>
  <si>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</si>
  <si>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</si>
  <si>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</si>
  <si>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</si>
  <si>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</si>
  <si>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</si>
  <si>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</si>
  <si>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</si>
  <si>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</si>
  <si>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</si>
  <si>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</si>
  <si>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</si>
  <si>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</si>
  <si>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</si>
  <si>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</si>
  <si>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</si>
  <si>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</si>
  <si>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</si>
  <si>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</si>
  <si>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</si>
  <si>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</si>
  <si>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</si>
  <si>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</si>
  <si>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</si>
  <si>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</si>
  <si>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</si>
  <si>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</si>
  <si>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</si>
  <si>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</si>
  <si>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</si>
  <si>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</si>
  <si>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</si>
  <si>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</si>
  <si>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</si>
  <si>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</si>
  <si>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</si>
  <si>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</si>
  <si>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</si>
  <si>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</si>
  <si>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</si>
  <si>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</si>
  <si>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</si>
  <si>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</si>
  <si>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</si>
  <si>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</si>
  <si>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</si>
  <si>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</si>
  <si>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</si>
  <si>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</si>
  <si>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</si>
  <si>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</si>
  <si>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</si>
  <si>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</si>
  <si>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</si>
  <si>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</si>
  <si>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</si>
  <si>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</si>
  <si>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</si>
  <si>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</si>
  <si>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</si>
  <si>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</si>
  <si>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</si>
  <si>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</si>
  <si>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</si>
  <si>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</si>
  <si>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</si>
  <si>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</si>
  <si>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</si>
  <si>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</si>
  <si>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</si>
  <si>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</si>
  <si>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</si>
  <si>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</si>
  <si>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</si>
  <si>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</si>
  <si>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</si>
  <si>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</si>
  <si>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</si>
  <si>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</si>
  <si>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</si>
  <si>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</si>
  <si>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</si>
  <si>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</si>
  <si>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</si>
  <si>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</si>
  <si>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</si>
  <si>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</si>
  <si>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</si>
  <si>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</si>
  <si>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</si>
  <si>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</si>
  <si>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</si>
  <si>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</si>
  <si>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</si>
  <si>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</si>
  <si>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</si>
  <si>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</si>
  <si>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</si>
  <si>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</si>
  <si>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</si>
  <si>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</si>
  <si>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</si>
  <si>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</si>
  <si>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</si>
  <si>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</si>
  <si>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</si>
  <si>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</si>
  <si>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</si>
  <si>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</si>
  <si>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</si>
  <si>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</si>
  <si>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</si>
  <si>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</si>
  <si>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</si>
  <si>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</si>
  <si>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</si>
  <si>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</si>
  <si>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</si>
  <si>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</si>
  <si>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</si>
  <si>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</si>
  <si>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</si>
  <si>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</si>
  <si>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</si>
  <si>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</si>
  <si>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</si>
  <si>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</si>
  <si>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</si>
  <si>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</si>
  <si>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</si>
  <si>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</si>
  <si>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</si>
  <si>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</si>
  <si>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</si>
  <si>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</si>
  <si>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</si>
  <si>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</si>
  <si>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</si>
  <si>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</si>
  <si>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</si>
  <si>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</si>
  <si>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</si>
  <si>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</si>
  <si>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</si>
  <si>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</si>
  <si>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</si>
  <si>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</si>
  <si>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</si>
  <si>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</si>
  <si>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</si>
  <si>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</si>
  <si>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</si>
  <si>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</si>
  <si>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</si>
  <si>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</si>
  <si>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</si>
  <si>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</si>
  <si>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</si>
  <si>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</si>
  <si>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</si>
  <si>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</si>
  <si>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</si>
  <si>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</si>
  <si>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</si>
  <si>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</si>
  <si>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</si>
  <si>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</si>
  <si>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</si>
  <si>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</si>
  <si>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</si>
  <si>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</si>
  <si>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</si>
  <si>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</si>
  <si>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</si>
  <si>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</si>
  <si>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</si>
  <si>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</si>
  <si>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</si>
  <si>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</si>
  <si>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</si>
  <si>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</si>
  <si>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</si>
  <si>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</si>
  <si>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</si>
  <si>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</si>
  <si>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</si>
  <si>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</si>
  <si>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</si>
  <si>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</si>
  <si>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</si>
  <si>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</si>
  <si>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</si>
  <si>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</si>
  <si>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</si>
  <si>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</si>
  <si>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</si>
  <si>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</si>
  <si>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</si>
  <si>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</si>
  <si>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</si>
  <si>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</si>
  <si>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</si>
  <si>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</si>
  <si>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</si>
  <si>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</si>
  <si>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</si>
  <si>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</si>
  <si>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</si>
  <si>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</si>
  <si>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</si>
  <si>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</si>
  <si>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</si>
  <si>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</si>
  <si>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</si>
  <si>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</si>
  <si>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</si>
  <si>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</si>
  <si>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</si>
  <si>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</si>
  <si>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</si>
  <si>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</si>
  <si>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</si>
  <si>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</si>
  <si>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</si>
  <si>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</si>
  <si>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</si>
  <si>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</si>
  <si>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</si>
  <si>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</si>
  <si>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</si>
  <si>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</si>
  <si>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</si>
  <si>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</si>
  <si>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</si>
  <si>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</si>
  <si>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</si>
  <si>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</si>
  <si>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</si>
  <si>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</si>
  <si>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</si>
  <si>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</si>
  <si>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</si>
  <si>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</si>
  <si>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</si>
  <si>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</si>
  <si>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</si>
  <si>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</si>
  <si>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</si>
  <si>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</si>
  <si>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</si>
  <si>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</si>
  <si>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</si>
  <si>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</si>
  <si>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</si>
  <si>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</si>
  <si>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</si>
  <si>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</si>
  <si>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</si>
  <si>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</si>
  <si>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</si>
  <si>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</si>
  <si>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</si>
  <si>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</si>
  <si>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</si>
  <si>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</si>
  <si>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</si>
  <si>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</si>
  <si>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</si>
  <si>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</si>
  <si>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</si>
  <si>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</si>
  <si>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</si>
  <si>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</si>
  <si>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</si>
  <si>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</si>
  <si>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</si>
  <si>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</si>
  <si>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</si>
  <si>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</si>
  <si>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</si>
  <si>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</si>
  <si>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</si>
  <si>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</si>
  <si>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</si>
  <si>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</si>
  <si>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</si>
  <si>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</si>
  <si>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</si>
  <si>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</si>
  <si>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</si>
  <si>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</si>
  <si>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</si>
  <si>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</si>
  <si>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</si>
  <si>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</si>
  <si>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</si>
  <si>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</si>
  <si>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</si>
  <si>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</si>
  <si>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</si>
  <si>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</si>
  <si>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</si>
  <si>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</si>
  <si>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</si>
  <si>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</si>
  <si>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</si>
  <si>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</si>
  <si>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</si>
  <si>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</si>
  <si>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</si>
  <si>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</si>
  <si>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</si>
  <si>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</si>
  <si>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</si>
  <si>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</si>
  <si>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</si>
  <si>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</si>
  <si>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</si>
  <si>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</si>
  <si>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</si>
  <si>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</si>
  <si>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</si>
  <si>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</si>
  <si>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</si>
  <si>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</si>
  <si>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</si>
  <si>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</si>
  <si>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</si>
  <si>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</si>
  <si>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</si>
  <si>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</si>
  <si>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</si>
  <si>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</si>
  <si>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</si>
  <si>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</si>
  <si>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</si>
  <si>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</si>
  <si>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</si>
  <si>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</si>
  <si>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</si>
  <si>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</si>
  <si>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</si>
  <si>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</si>
  <si>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</si>
  <si>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</si>
  <si>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</si>
  <si>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</si>
  <si>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</si>
  <si>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</si>
  <si>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</si>
  <si>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</si>
  <si>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</si>
  <si>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</si>
  <si>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</si>
  <si>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</si>
  <si>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</si>
  <si>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</si>
  <si>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</si>
  <si>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</si>
  <si>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</si>
  <si>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</si>
  <si>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</si>
  <si>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</si>
  <si>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</si>
  <si>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</si>
  <si>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</si>
  <si>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</si>
  <si>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</si>
  <si>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</si>
  <si>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</si>
  <si>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</si>
  <si>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</si>
  <si>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</si>
  <si>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</si>
  <si>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</si>
  <si>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</si>
  <si>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</si>
  <si>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</si>
  <si>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</si>
  <si>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</si>
  <si>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</si>
  <si>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</si>
  <si>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</si>
  <si>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</si>
  <si>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</si>
  <si>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</si>
  <si>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</si>
  <si>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</si>
  <si>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</si>
  <si>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</si>
  <si>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</si>
  <si>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</si>
  <si>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</si>
  <si>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</si>
  <si>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</si>
  <si>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</si>
  <si>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</si>
  <si>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</si>
  <si>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</si>
  <si>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</si>
  <si>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</si>
  <si>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</si>
  <si>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</si>
  <si>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</si>
  <si>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</si>
  <si>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</si>
  <si>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</si>
  <si>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</si>
  <si>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</si>
  <si>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</si>
  <si>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</si>
  <si>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</si>
  <si>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</si>
  <si>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</si>
  <si>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</si>
  <si>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</si>
  <si>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</si>
  <si>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</si>
  <si>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</si>
  <si>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</si>
  <si>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</si>
  <si>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</si>
  <si>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</si>
  <si>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</si>
  <si>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</si>
  <si>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</si>
  <si>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</si>
  <si>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</si>
  <si>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</si>
  <si>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</si>
  <si>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</si>
  <si>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</si>
  <si>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</si>
  <si>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</si>
  <si>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</si>
  <si>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</si>
  <si>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</si>
  <si>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</si>
  <si>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</si>
  <si>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</si>
  <si>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</si>
  <si>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</si>
  <si>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</si>
  <si>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</si>
  <si>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</si>
  <si>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</si>
  <si>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</si>
  <si>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</si>
  <si>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</si>
  <si>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</si>
  <si>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</si>
  <si>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</si>
  <si>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</si>
  <si>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</si>
  <si>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</si>
  <si>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</si>
  <si>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</si>
  <si>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</si>
  <si>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</si>
  <si>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</si>
  <si>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</si>
  <si>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</si>
  <si>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</si>
  <si>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</si>
  <si>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</si>
  <si>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</si>
  <si>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</si>
  <si>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</si>
  <si>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</si>
  <si>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</si>
  <si>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</si>
  <si>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</si>
  <si>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</si>
  <si>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</si>
  <si>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</si>
  <si>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</si>
  <si>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</si>
  <si>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</si>
  <si>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</si>
  <si>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</si>
  <si>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</si>
  <si>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</si>
  <si>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</si>
  <si>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</si>
  <si>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</si>
  <si>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</si>
  <si>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</si>
  <si>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</si>
  <si>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</si>
  <si>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</si>
  <si>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</si>
  <si>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</si>
  <si>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</si>
  <si>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</si>
  <si>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</si>
  <si>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</si>
  <si>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</si>
  <si>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</si>
  <si>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</si>
  <si>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</si>
  <si>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</si>
  <si>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</si>
  <si>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</si>
  <si>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</si>
  <si>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</si>
  <si>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</si>
  <si>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</si>
  <si>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</si>
  <si>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</si>
  <si>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</si>
  <si>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</si>
  <si>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</si>
  <si>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</si>
  <si>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</si>
  <si>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</si>
  <si>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</si>
  <si>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</si>
  <si>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</si>
  <si>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</si>
  <si>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</si>
  <si>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</si>
  <si>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</si>
  <si>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</si>
  <si>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</si>
  <si>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</si>
  <si>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</si>
  <si>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</si>
  <si>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</si>
  <si>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</si>
  <si>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</si>
  <si>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</si>
  <si>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</si>
  <si>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</si>
  <si>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</si>
  <si>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</si>
  <si>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</si>
  <si>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</si>
  <si>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</si>
  <si>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</si>
  <si>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</si>
  <si>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</si>
  <si>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</si>
  <si>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</si>
  <si>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</si>
  <si>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</si>
  <si>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</si>
  <si>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</si>
  <si>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</si>
  <si>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</si>
  <si>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</si>
  <si>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</si>
  <si>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</si>
  <si>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</si>
  <si>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</si>
  <si>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</si>
  <si>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</si>
  <si>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</si>
  <si>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</si>
  <si>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</si>
  <si>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</si>
  <si>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</si>
  <si>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</si>
  <si>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</si>
  <si>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</si>
  <si>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</si>
  <si>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</si>
  <si>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</si>
  <si>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</si>
  <si>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</si>
  <si>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</si>
  <si>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</si>
  <si>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</si>
  <si>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</si>
  <si>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</si>
  <si>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</si>
  <si>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</si>
  <si>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</si>
  <si>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</si>
  <si>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</si>
  <si>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</si>
  <si>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</si>
  <si>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</si>
  <si>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</si>
  <si>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</si>
  <si>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</si>
  <si>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</si>
  <si>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</si>
  <si>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</si>
  <si>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</si>
  <si>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</si>
  <si>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</si>
  <si>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</si>
  <si>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</si>
  <si>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</si>
  <si>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</si>
  <si>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</si>
  <si>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</si>
  <si>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</si>
  <si>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</si>
  <si>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</si>
  <si>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</si>
  <si>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</si>
  <si>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</si>
  <si>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</si>
  <si>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</si>
  <si>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</si>
  <si>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</si>
  <si>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</si>
  <si>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</si>
  <si>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</si>
  <si>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</si>
  <si>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</si>
  <si>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</si>
  <si>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</si>
  <si>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</si>
  <si>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</si>
  <si>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</si>
  <si>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</si>
  <si>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</si>
  <si>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</si>
  <si>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</si>
  <si>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</si>
  <si>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</si>
  <si>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</si>
  <si>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</si>
  <si>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</si>
  <si>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</si>
  <si>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</si>
  <si>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</si>
  <si>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</si>
  <si>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</si>
  <si>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</si>
  <si>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</si>
  <si>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</si>
  <si>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</si>
  <si>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</si>
  <si>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</si>
  <si>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</si>
  <si>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</si>
  <si>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</si>
  <si>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</si>
  <si>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</si>
  <si>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</si>
  <si>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</si>
  <si>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</si>
  <si>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</si>
  <si>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</si>
  <si>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</si>
  <si>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</si>
  <si>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</si>
  <si>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</si>
  <si>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</si>
  <si>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</si>
  <si>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</si>
  <si>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</si>
  <si>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</si>
  <si>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</si>
  <si>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</si>
  <si>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</si>
  <si>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</si>
  <si>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</si>
  <si>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</si>
  <si>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</si>
  <si>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</si>
  <si>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</si>
  <si>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</si>
  <si>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</si>
  <si>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</si>
  <si>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</si>
  <si>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</si>
  <si>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</si>
  <si>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</si>
  <si>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</si>
  <si>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</si>
  <si>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</si>
  <si>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</si>
  <si>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</si>
  <si>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</si>
  <si>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</si>
  <si>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</si>
  <si>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</si>
  <si>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</si>
  <si>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</si>
  <si>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</si>
  <si>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</si>
  <si>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</si>
  <si>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</si>
  <si>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</si>
  <si>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</si>
  <si>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</si>
  <si>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</si>
  <si>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</si>
  <si>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</si>
  <si>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</si>
  <si>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</si>
  <si>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</si>
  <si>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</si>
  <si>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</si>
  <si>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</si>
  <si>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</si>
  <si>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</si>
  <si>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</si>
  <si>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</si>
  <si>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</si>
  <si>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</si>
  <si>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</si>
  <si>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</si>
  <si>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</si>
  <si>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</si>
  <si>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</si>
  <si>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</si>
  <si>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</si>
  <si>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</si>
  <si>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</si>
  <si>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</si>
  <si>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</si>
  <si>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</si>
  <si>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</si>
  <si>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</si>
  <si>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</si>
  <si>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</si>
  <si>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</si>
  <si>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</si>
  <si>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</si>
  <si>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</si>
  <si>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</si>
  <si>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</si>
  <si>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</si>
  <si>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</si>
  <si>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</si>
  <si>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</si>
  <si>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</si>
  <si>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</si>
  <si>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</si>
  <si>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</si>
  <si>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</si>
  <si>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</si>
  <si>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</si>
  <si>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</si>
  <si>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</si>
  <si>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</si>
  <si>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</si>
  <si>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</si>
  <si>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</si>
  <si>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</si>
  <si>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</si>
  <si>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</si>
  <si>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</si>
  <si>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</si>
  <si>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</si>
  <si>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</si>
  <si>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</si>
  <si>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</si>
  <si>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</si>
  <si>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</si>
  <si>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</si>
  <si>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</si>
  <si>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</si>
  <si>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</si>
  <si>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</si>
  <si>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</si>
  <si>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</si>
  <si>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</si>
  <si>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</si>
  <si>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</si>
  <si>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</si>
  <si>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</si>
  <si>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</si>
  <si>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</si>
  <si>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</si>
  <si>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</si>
  <si>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</si>
  <si>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</si>
  <si>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</si>
  <si>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</si>
  <si>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</si>
  <si>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</si>
  <si>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</si>
  <si>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</si>
  <si>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</si>
  <si>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</si>
  <si>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</si>
  <si>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</si>
  <si>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</si>
  <si>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</si>
  <si>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</si>
  <si>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</si>
  <si>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</si>
  <si>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</si>
  <si>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</si>
  <si>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</si>
  <si>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</si>
  <si>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</si>
  <si>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</si>
  <si>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</si>
  <si>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</si>
  <si>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</si>
  <si>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</si>
  <si>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</si>
  <si>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</si>
  <si>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</si>
  <si>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</si>
  <si>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</si>
  <si>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</si>
  <si>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</si>
  <si>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</si>
  <si>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</si>
  <si>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</si>
  <si>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</si>
  <si>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</si>
  <si>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</si>
  <si>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</si>
  <si>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</si>
  <si>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</si>
  <si>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</si>
  <si>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</si>
  <si>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</si>
  <si>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</si>
  <si>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</si>
  <si>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</si>
  <si>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</si>
  <si>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</si>
  <si>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</si>
  <si>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</si>
  <si>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</si>
  <si>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</si>
  <si>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</si>
  <si>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</si>
  <si>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</si>
  <si>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</si>
  <si>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</si>
  <si>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</si>
  <si>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</si>
  <si>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</si>
  <si>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</si>
  <si>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</si>
  <si>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</si>
  <si>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</si>
  <si>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</si>
  <si>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</si>
  <si>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</si>
  <si>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</si>
  <si>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</si>
  <si>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</si>
  <si>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</si>
  <si>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</si>
  <si>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</si>
  <si>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</si>
  <si>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</si>
  <si>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</si>
  <si>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</si>
  <si>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</si>
  <si>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</si>
  <si>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</si>
  <si>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</si>
  <si>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</si>
  <si>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</si>
  <si>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</si>
  <si>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</si>
  <si>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</si>
  <si>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</si>
  <si>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</si>
  <si>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</si>
  <si>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</si>
  <si>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</si>
  <si>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</si>
  <si>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</si>
  <si>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</si>
  <si>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</si>
  <si>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</si>
  <si>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</si>
  <si>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</si>
  <si>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</si>
  <si>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</si>
  <si>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</si>
  <si>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</si>
  <si>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</si>
  <si>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</si>
  <si>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</si>
  <si>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</si>
  <si>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</si>
  <si>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</si>
  <si>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</si>
  <si>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</si>
  <si>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</si>
  <si>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</si>
  <si>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</si>
  <si>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</si>
  <si>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</si>
  <si>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</si>
  <si>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</si>
  <si>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</si>
  <si>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</si>
  <si>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</si>
  <si>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</si>
  <si>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</si>
  <si>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</si>
  <si>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</si>
  <si>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</si>
  <si>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</si>
  <si>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</si>
  <si>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</si>
  <si>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</si>
  <si>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</si>
  <si>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</si>
  <si>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</si>
  <si>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</si>
  <si>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</si>
  <si>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</si>
  <si>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</si>
  <si>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</si>
  <si>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</si>
  <si>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</si>
  <si>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</si>
  <si>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</si>
  <si>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</si>
  <si>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</si>
  <si>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</si>
  <si>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</si>
  <si>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</si>
  <si>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</si>
  <si>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</si>
  <si>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</si>
  <si>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</si>
  <si>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</si>
  <si>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</si>
  <si>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</si>
  <si>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</si>
  <si>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</si>
  <si>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</si>
  <si>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</si>
  <si>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</si>
  <si>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</si>
  <si>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</si>
  <si>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</si>
  <si>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</si>
  <si>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</si>
  <si>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</si>
  <si>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</si>
  <si>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</si>
  <si>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</si>
  <si>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</si>
  <si>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</si>
  <si>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</si>
  <si>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</si>
  <si>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</si>
  <si>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</si>
  <si>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</si>
  <si>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</si>
  <si>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</si>
  <si>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</si>
  <si>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</si>
  <si>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</si>
  <si>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</si>
  <si>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</si>
  <si>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</si>
  <si>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</si>
  <si>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</si>
  <si>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</si>
  <si>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</si>
  <si>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</si>
  <si>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</si>
  <si>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</si>
  <si>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</si>
  <si>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</si>
  <si>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</si>
  <si>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</si>
  <si>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</si>
  <si>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</si>
  <si>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</si>
  <si>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</si>
  <si>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</si>
  <si>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</si>
  <si>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</si>
  <si>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</si>
  <si>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</si>
  <si>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</si>
  <si>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</si>
  <si>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</si>
  <si>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</si>
  <si>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</si>
  <si>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</si>
  <si>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</si>
  <si>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</si>
  <si>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</si>
  <si>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</si>
  <si>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</si>
  <si>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</si>
  <si>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</si>
  <si>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</si>
  <si>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</si>
  <si>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</si>
  <si>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</si>
  <si>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</si>
  <si>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</si>
  <si>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</si>
  <si>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</si>
  <si>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</si>
  <si>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</si>
  <si>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</si>
  <si>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</si>
  <si>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</si>
  <si>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</si>
  <si>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</si>
  <si>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</si>
  <si>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</si>
  <si>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</si>
  <si>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</si>
  <si>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</si>
  <si>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</si>
  <si>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</si>
  <si>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</si>
  <si>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</si>
  <si>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</si>
  <si>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</si>
  <si>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</si>
  <si>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</si>
  <si>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</si>
  <si>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</si>
  <si>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</si>
  <si>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</si>
  <si>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</si>
  <si>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</si>
  <si>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</si>
  <si>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</si>
  <si>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</si>
  <si>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</si>
  <si>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</si>
  <si>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</si>
  <si>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</si>
  <si>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</si>
  <si>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</si>
  <si>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</si>
  <si>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</si>
  <si>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</si>
  <si>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</si>
  <si>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</si>
  <si>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</si>
  <si>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</si>
  <si>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</si>
  <si>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</si>
  <si>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</si>
  <si>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</si>
  <si>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</si>
  <si>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</si>
  <si>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</si>
  <si>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</si>
  <si>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</si>
  <si>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</si>
  <si>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</si>
  <si>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</si>
  <si>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</si>
  <si>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</si>
  <si>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</si>
  <si>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</si>
  <si>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</si>
  <si>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</si>
  <si>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</si>
  <si>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</si>
  <si>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</si>
  <si>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</si>
  <si>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</si>
  <si>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</si>
  <si>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</si>
  <si>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</si>
  <si>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</si>
  <si>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</si>
  <si>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</si>
  <si>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</si>
  <si>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</si>
  <si>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</si>
  <si>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</si>
  <si>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</si>
  <si>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</si>
  <si>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</si>
  <si>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</si>
  <si>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</si>
  <si>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</si>
  <si>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</si>
  <si>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</si>
  <si>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</si>
  <si>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</si>
  <si>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</si>
  <si>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</si>
  <si>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</si>
  <si>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</si>
  <si>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</si>
  <si>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</si>
  <si>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</si>
  <si>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</si>
  <si>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</si>
  <si>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</si>
  <si>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</si>
  <si>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</si>
  <si>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</si>
  <si>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</si>
  <si>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</si>
  <si>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</si>
  <si>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</si>
  <si>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</si>
  <si>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</si>
  <si>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</si>
  <si>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</si>
  <si>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</si>
  <si>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</si>
  <si>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</si>
  <si>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</si>
  <si>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</si>
  <si>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</si>
  <si>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</si>
  <si>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</si>
  <si>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</si>
  <si>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</si>
  <si>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</si>
  <si>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</si>
  <si>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</si>
  <si>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</si>
  <si>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</si>
  <si>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</si>
  <si>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</si>
  <si>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</si>
  <si>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</si>
  <si>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</si>
  <si>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</si>
  <si>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</si>
  <si>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</si>
  <si>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</si>
  <si>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</si>
  <si>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</si>
  <si>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</si>
  <si>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</si>
  <si>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</si>
  <si>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</si>
  <si>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</si>
  <si>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</si>
  <si>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</si>
  <si>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</si>
  <si>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</si>
  <si>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</si>
  <si>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</si>
  <si>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</si>
  <si>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</si>
  <si>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</si>
  <si>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</si>
  <si>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</si>
  <si>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</si>
  <si>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</si>
  <si>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</si>
  <si>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</si>
  <si>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</si>
  <si>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</si>
  <si>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</si>
  <si>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</si>
  <si>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</si>
  <si>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</si>
  <si>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</si>
  <si>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</si>
  <si>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</si>
  <si>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</si>
  <si>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</si>
  <si>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</si>
  <si>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</si>
  <si>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</si>
  <si>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</si>
  <si>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</si>
  <si>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</si>
  <si>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</si>
  <si>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</si>
  <si>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</si>
  <si>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</si>
  <si>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</si>
  <si>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</si>
  <si>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</si>
  <si>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</si>
  <si>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</si>
  <si>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</si>
  <si>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</si>
  <si>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</si>
  <si>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</si>
  <si>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</si>
  <si>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</si>
  <si>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</si>
  <si>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</si>
  <si>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</si>
  <si>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</si>
  <si>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</si>
  <si>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</si>
  <si>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</si>
  <si>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</si>
  <si>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</si>
  <si>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</si>
  <si>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</si>
  <si>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</si>
  <si>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</si>
  <si>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</si>
  <si>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</si>
  <si>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</si>
  <si>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</si>
  <si>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</si>
  <si>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</si>
  <si>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</si>
  <si>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</si>
  <si>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</si>
  <si>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</si>
  <si>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</si>
  <si>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</si>
  <si>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</si>
  <si>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</si>
  <si>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</si>
  <si>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</si>
  <si>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</si>
  <si>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</si>
  <si>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</si>
  <si>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</si>
  <si>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</si>
  <si>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</si>
  <si>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</si>
  <si>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</si>
  <si>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</si>
  <si>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</si>
  <si>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</si>
  <si>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</si>
  <si>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</si>
  <si>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</si>
  <si>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</si>
  <si>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</si>
  <si>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</si>
  <si>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</si>
  <si>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</si>
  <si>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</si>
  <si>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</si>
  <si>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</si>
  <si>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</si>
  <si>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</si>
  <si>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</si>
  <si>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</si>
  <si>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</si>
  <si>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</si>
  <si>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</si>
  <si>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</si>
  <si>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</si>
  <si>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</si>
  <si>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</si>
  <si>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</si>
  <si>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</si>
  <si>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</si>
  <si>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</si>
  <si>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</si>
  <si>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</si>
  <si>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</si>
  <si>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</si>
  <si>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</si>
  <si>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</si>
  <si>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</si>
  <si>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</si>
  <si>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</si>
  <si>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</si>
  <si>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</si>
  <si>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</si>
  <si>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</si>
  <si>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</si>
  <si>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</si>
  <si>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</si>
  <si>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</si>
  <si>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</si>
  <si>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</si>
  <si>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</si>
  <si>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</si>
  <si>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</si>
  <si>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</si>
  <si>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</si>
  <si>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</si>
  <si>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</si>
  <si>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</si>
  <si>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</si>
  <si>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</si>
  <si>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</si>
  <si>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</si>
  <si>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</si>
  <si>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</si>
  <si>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</si>
  <si>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</si>
  <si>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</si>
  <si>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</si>
  <si>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</si>
  <si>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</si>
  <si>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</si>
  <si>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</si>
  <si>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</si>
  <si>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</si>
  <si>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</si>
  <si>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</si>
  <si>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</si>
  <si>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</si>
  <si>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</si>
  <si>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</si>
  <si>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</si>
  <si>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</si>
  <si>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</si>
  <si>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</si>
  <si>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</si>
  <si>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</si>
  <si>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</si>
  <si>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</si>
  <si>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</si>
  <si>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</si>
  <si>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</si>
  <si>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</si>
  <si>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</si>
  <si>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</si>
  <si>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</si>
  <si>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</si>
  <si>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</si>
  <si>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</si>
  <si>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</si>
  <si>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</si>
  <si>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</si>
  <si>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</si>
  <si>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</si>
  <si>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</si>
  <si>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</si>
  <si>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</si>
  <si>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</si>
  <si>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</si>
  <si>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</si>
  <si>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</si>
  <si>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</si>
  <si>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</si>
  <si>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</si>
  <si>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</si>
  <si>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</si>
  <si>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</si>
  <si>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</si>
  <si>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</si>
  <si>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</si>
  <si>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</si>
  <si>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</si>
  <si>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</si>
  <si>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</si>
  <si>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</si>
  <si>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</si>
  <si>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</si>
  <si>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</si>
  <si>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</si>
  <si>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</si>
  <si>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</si>
  <si>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</si>
  <si>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</si>
  <si>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</si>
  <si>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</si>
  <si>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</si>
  <si>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</si>
  <si>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</si>
  <si>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</si>
  <si>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</si>
  <si>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</si>
  <si>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</si>
  <si>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</si>
  <si>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</si>
  <si>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</si>
  <si>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</si>
  <si>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</si>
  <si>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</si>
  <si>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</si>
  <si>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</si>
  <si>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</si>
  <si>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</si>
  <si>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</si>
  <si>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</si>
  <si>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</si>
  <si>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</si>
  <si>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</si>
  <si>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</si>
  <si>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</si>
  <si>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</si>
  <si>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</si>
  <si>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</si>
  <si>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</si>
  <si>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</si>
  <si>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</si>
  <si>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</si>
  <si>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</si>
  <si>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</si>
  <si>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</si>
  <si>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</si>
  <si>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</si>
  <si>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</si>
  <si>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</si>
  <si>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</si>
  <si>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</si>
  <si>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</si>
  <si>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</si>
  <si>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</si>
  <si>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</si>
  <si>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</si>
  <si>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</si>
  <si>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</si>
  <si>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</si>
  <si>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</si>
  <si>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</si>
  <si>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</si>
  <si>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</si>
  <si>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</si>
  <si>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</si>
  <si>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</si>
  <si>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</si>
  <si>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</si>
  <si>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</si>
  <si>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</si>
  <si>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</si>
  <si>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</si>
  <si>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</si>
  <si>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</si>
  <si>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</si>
  <si>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</si>
  <si>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</si>
  <si>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</si>
  <si>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</si>
  <si>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</si>
  <si>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</si>
  <si>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</si>
  <si>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</si>
  <si>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</si>
  <si>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</si>
  <si>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</si>
  <si>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</si>
  <si>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</si>
  <si>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</si>
  <si>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</si>
  <si>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</si>
  <si>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</si>
  <si>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</si>
  <si>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</si>
  <si>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</si>
  <si>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</si>
  <si>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</si>
  <si>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</si>
  <si>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</si>
  <si>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</si>
  <si>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</si>
  <si>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</si>
  <si>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</si>
  <si>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</si>
  <si>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</si>
  <si>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</si>
  <si>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</si>
  <si>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</si>
  <si>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</si>
  <si>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</si>
  <si>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</si>
  <si>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</si>
  <si>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</si>
  <si>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</si>
  <si>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</si>
  <si>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</si>
  <si>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</si>
  <si>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</si>
  <si>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</si>
  <si>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</si>
  <si>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</si>
  <si>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</si>
  <si>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</si>
  <si>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</si>
  <si>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</si>
  <si>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</si>
  <si>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</si>
  <si>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</si>
  <si>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</si>
  <si>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</si>
  <si>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</si>
  <si>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</si>
  <si>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</si>
  <si>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</si>
  <si>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</si>
  <si>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</si>
  <si>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</si>
  <si>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</si>
  <si>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</si>
  <si>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</si>
  <si>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</si>
  <si>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</si>
  <si>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</si>
  <si>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</si>
  <si>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</si>
  <si>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</si>
  <si>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</si>
  <si>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</si>
  <si>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</si>
  <si>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</si>
  <si>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</si>
  <si>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</si>
  <si>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</si>
  <si>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</si>
  <si>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</si>
  <si>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</si>
  <si>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</si>
  <si>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</si>
  <si>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</si>
  <si>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</si>
  <si>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</si>
  <si>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</si>
  <si>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</si>
  <si>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</si>
  <si>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</si>
  <si>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</si>
  <si>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</si>
  <si>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</si>
  <si>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</si>
  <si>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</si>
  <si>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</si>
  <si>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</si>
  <si>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</si>
  <si>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</si>
  <si>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</si>
  <si>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</si>
  <si>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</si>
  <si>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</si>
  <si>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</si>
  <si>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</si>
  <si>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</si>
  <si>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</si>
  <si>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</si>
  <si>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</si>
  <si>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</si>
  <si>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</si>
  <si>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</si>
  <si>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</si>
  <si>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</si>
  <si>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</si>
  <si>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</si>
  <si>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</si>
  <si>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</si>
  <si>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</si>
  <si>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</si>
  <si>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</si>
  <si>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</si>
  <si>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</si>
  <si>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</si>
  <si>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</si>
  <si>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</si>
  <si>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</si>
  <si>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</si>
  <si>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</si>
  <si>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</si>
  <si>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</si>
  <si>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</si>
  <si>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</si>
  <si>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</si>
  <si>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</si>
  <si>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</si>
  <si>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</si>
  <si>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</si>
  <si>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</si>
  <si>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</si>
  <si>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</si>
  <si>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</si>
  <si>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</si>
  <si>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</si>
  <si>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</si>
  <si>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</si>
  <si>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</si>
  <si>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</si>
  <si>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</si>
  <si>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</si>
  <si>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</si>
  <si>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</si>
  <si>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</si>
  <si>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</si>
  <si>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</si>
  <si>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</si>
  <si>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</si>
  <si>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</si>
  <si>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</si>
  <si>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</si>
  <si>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</si>
  <si>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</si>
  <si>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</si>
  <si>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</si>
  <si>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</si>
  <si>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</si>
  <si>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</si>
  <si>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</si>
  <si>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</si>
  <si>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</si>
  <si>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</si>
  <si>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</si>
  <si>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</si>
  <si>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</si>
  <si>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</si>
  <si>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</si>
  <si>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</si>
  <si>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</si>
  <si>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</si>
  <si>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</si>
  <si>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</si>
  <si>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</si>
  <si>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</si>
  <si>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</si>
  <si>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</si>
  <si>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</si>
  <si>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</si>
  <si>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</si>
  <si>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</si>
  <si>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</si>
  <si>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</si>
  <si>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</si>
  <si>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</si>
  <si>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</si>
  <si>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</si>
  <si>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</si>
  <si>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</si>
  <si>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</si>
  <si>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</si>
  <si>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</si>
  <si>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</si>
  <si>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</si>
  <si>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</si>
  <si>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</si>
  <si>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</si>
  <si>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</si>
  <si>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</si>
  <si>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</si>
  <si>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</si>
  <si>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</si>
  <si>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</si>
  <si>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</si>
  <si>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</si>
  <si>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</si>
  <si>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</si>
  <si>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</si>
  <si>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</si>
  <si>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</si>
  <si>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</si>
  <si>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</si>
  <si>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</si>
  <si>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</si>
  <si>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</si>
  <si>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</si>
  <si>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</si>
  <si>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</si>
  <si>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</si>
  <si>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</si>
  <si>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</si>
  <si>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</si>
  <si>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</si>
  <si>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</si>
  <si>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</si>
  <si>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</si>
  <si>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</si>
  <si>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</si>
  <si>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</si>
  <si>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</si>
  <si>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</si>
  <si>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</si>
  <si>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</si>
  <si>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</si>
  <si>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</si>
  <si>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</si>
  <si>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</si>
  <si>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</si>
  <si>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</si>
  <si>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</si>
  <si>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</si>
  <si>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</si>
  <si>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</si>
  <si>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</si>
  <si>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</si>
  <si>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</si>
  <si>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</si>
  <si>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</si>
  <si>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</si>
  <si>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</si>
  <si>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</si>
  <si>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</si>
  <si>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</si>
  <si>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</si>
  <si>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</si>
  <si>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</si>
  <si>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</si>
  <si>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</si>
  <si>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</si>
  <si>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</si>
  <si>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</si>
  <si>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</si>
  <si>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</si>
  <si>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</si>
  <si>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</si>
  <si>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</si>
  <si>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</si>
  <si>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</si>
  <si>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</si>
  <si>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</si>
  <si>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</si>
  <si>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</si>
  <si>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</si>
  <si>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</si>
  <si>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</si>
  <si>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</si>
  <si>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</si>
  <si>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</si>
  <si>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</si>
  <si>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</si>
  <si>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</si>
  <si>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</si>
  <si>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</si>
  <si>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</si>
  <si>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</si>
  <si>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</si>
  <si>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</si>
  <si>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</si>
  <si>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</si>
  <si>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</si>
  <si>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</si>
  <si>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</si>
  <si>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</si>
  <si>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</si>
  <si>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</si>
  <si>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</si>
  <si>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</si>
  <si>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</si>
  <si>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</si>
  <si>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</si>
  <si>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</si>
  <si>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</si>
  <si>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</si>
  <si>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</si>
  <si>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</si>
  <si>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</si>
  <si>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</si>
  <si>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</si>
  <si>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</si>
  <si>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</si>
  <si>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</si>
  <si>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</si>
  <si>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</si>
  <si>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</si>
  <si>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</si>
  <si>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</si>
  <si>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</si>
  <si>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</si>
  <si>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</si>
  <si>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</si>
  <si>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</si>
  <si>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</si>
  <si>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</si>
  <si>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</si>
  <si>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</si>
  <si>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</si>
  <si>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</si>
  <si>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</si>
  <si>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</si>
  <si>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</si>
  <si>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</si>
  <si>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</si>
  <si>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</si>
  <si>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</si>
  <si>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</si>
  <si>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</si>
  <si>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</si>
  <si>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</si>
  <si>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</si>
  <si>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</si>
  <si>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</si>
  <si>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</si>
  <si>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</si>
  <si>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</si>
  <si>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</si>
  <si>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</si>
  <si>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</si>
  <si>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</si>
  <si>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</si>
  <si>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</si>
  <si>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</si>
  <si>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</si>
  <si>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</si>
  <si>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</si>
  <si>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</si>
  <si>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</si>
  <si>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</si>
  <si>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</si>
  <si>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</si>
  <si>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</si>
  <si>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</si>
  <si>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</si>
  <si>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</si>
  <si>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</si>
  <si>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</si>
  <si>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</si>
  <si>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</si>
  <si>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</si>
  <si>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</si>
  <si>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</si>
  <si>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</si>
  <si>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</si>
  <si>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</si>
  <si>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</si>
  <si>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</si>
  <si>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</si>
  <si>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</si>
  <si>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</si>
  <si>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</si>
  <si>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</si>
  <si>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</si>
  <si>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</si>
  <si>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</si>
  <si>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</si>
  <si>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</si>
  <si>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</si>
  <si>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</si>
  <si>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</si>
  <si>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</si>
  <si>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</si>
  <si>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</si>
  <si>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</si>
  <si>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</si>
  <si>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</si>
  <si>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</si>
  <si>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</si>
  <si>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</si>
  <si>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</si>
  <si>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</si>
  <si>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</si>
  <si>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</si>
  <si>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</si>
  <si>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</si>
  <si>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</si>
  <si>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</si>
  <si>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</si>
  <si>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</si>
  <si>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</si>
  <si>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</si>
  <si>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</si>
  <si>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</si>
  <si>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</si>
  <si>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</si>
  <si>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</si>
  <si>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</si>
  <si>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</si>
  <si>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</si>
  <si>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</si>
  <si>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</si>
  <si>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</si>
  <si>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</si>
  <si>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</si>
  <si>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</si>
  <si>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</si>
  <si>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</si>
  <si>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</si>
  <si>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</si>
  <si>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</si>
  <si>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</si>
  <si>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</si>
  <si>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</si>
  <si>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</si>
  <si>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</si>
  <si>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</si>
  <si>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</si>
  <si>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</si>
  <si>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</si>
  <si>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</si>
  <si>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</si>
  <si>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</si>
  <si>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</si>
  <si>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</si>
  <si>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</si>
  <si>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</si>
  <si>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</si>
  <si>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</si>
  <si>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</si>
  <si>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</si>
  <si>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</si>
  <si>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</si>
  <si>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</si>
  <si>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</si>
  <si>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</si>
  <si>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</si>
  <si>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</si>
  <si>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</si>
  <si>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</si>
  <si>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</si>
  <si>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</si>
  <si>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</si>
  <si>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</si>
  <si>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</si>
  <si>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</si>
  <si>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</si>
  <si>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</si>
  <si>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</si>
  <si>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</si>
  <si>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</si>
  <si>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</si>
  <si>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</si>
  <si>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</si>
  <si>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</si>
  <si>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</si>
  <si>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</si>
  <si>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</si>
  <si>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</si>
  <si>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</si>
  <si>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</si>
  <si>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</si>
  <si>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</si>
  <si>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</si>
  <si>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</si>
  <si>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</si>
  <si>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</si>
  <si>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</si>
  <si>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</si>
  <si>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</si>
  <si>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</si>
  <si>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</si>
  <si>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</si>
  <si>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</si>
  <si>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</si>
  <si>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</si>
  <si>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</si>
  <si>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</si>
  <si>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</si>
  <si>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</si>
  <si>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</si>
  <si>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</si>
  <si>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</si>
  <si>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</si>
  <si>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</si>
  <si>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</si>
  <si>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</si>
  <si>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</si>
  <si>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</si>
  <si>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</si>
  <si>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</si>
  <si>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</si>
  <si>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</si>
  <si>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</si>
  <si>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</si>
  <si>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</si>
  <si>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</si>
  <si>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</si>
  <si>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</si>
  <si>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</si>
  <si>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</si>
  <si>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</si>
  <si>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</si>
  <si>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</si>
  <si>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</si>
  <si>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</si>
  <si>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</si>
  <si>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</si>
  <si>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</si>
  <si>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</si>
  <si>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</si>
  <si>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</si>
  <si>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</si>
  <si>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</si>
  <si>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</si>
  <si>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</si>
  <si>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</si>
  <si>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</si>
  <si>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</si>
  <si>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</si>
  <si>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</si>
  <si>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</si>
  <si>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</si>
  <si>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</si>
  <si>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</si>
  <si>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</si>
  <si>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</si>
  <si>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</si>
  <si>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</si>
  <si>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</si>
  <si>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</si>
  <si>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</si>
  <si>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</si>
  <si>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</si>
  <si>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</si>
  <si>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</si>
  <si>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</si>
  <si>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</si>
  <si>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</si>
  <si>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</si>
  <si>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</si>
  <si>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</si>
  <si>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</si>
  <si>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</si>
  <si>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</si>
  <si>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</si>
  <si>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</si>
  <si>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</si>
  <si>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</si>
  <si>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</si>
  <si>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</si>
  <si>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</si>
  <si>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</si>
  <si>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</si>
  <si>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</si>
  <si>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</si>
  <si>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</si>
  <si>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</si>
  <si>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</si>
  <si>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</si>
  <si>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</si>
  <si>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</si>
  <si>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</si>
  <si>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</si>
  <si>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</si>
  <si>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</si>
  <si>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</si>
  <si>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</si>
  <si>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</si>
  <si>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</si>
  <si>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</si>
  <si>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</si>
  <si>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</si>
  <si>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</si>
  <si>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</si>
  <si>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</si>
  <si>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</si>
  <si>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</si>
  <si>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</si>
  <si>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</si>
  <si>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</si>
  <si>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</si>
  <si>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</si>
  <si>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</si>
  <si>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</si>
  <si>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</si>
  <si>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</si>
  <si>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</si>
  <si>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</si>
  <si>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</si>
  <si>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</si>
  <si>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</si>
  <si>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</si>
  <si>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</si>
  <si>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</si>
  <si>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</si>
  <si>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</si>
  <si>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</si>
  <si>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</si>
  <si>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</si>
  <si>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</si>
  <si>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</si>
  <si>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</si>
  <si>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</si>
  <si>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</si>
  <si>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</si>
  <si>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</si>
  <si>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</si>
  <si>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</si>
  <si>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</si>
  <si>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</si>
  <si>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</si>
  <si>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</si>
  <si>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</si>
  <si>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</si>
  <si>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</si>
  <si>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</si>
  <si>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</si>
  <si>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</si>
  <si>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</si>
  <si>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</si>
  <si>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</si>
  <si>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</si>
  <si>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</si>
  <si>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</si>
  <si>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</si>
  <si>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</si>
  <si>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</si>
  <si>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</si>
  <si>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</si>
  <si>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</si>
  <si>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</si>
  <si>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</si>
  <si>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</si>
  <si>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</si>
  <si>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</si>
  <si>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</si>
  <si>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</si>
  <si>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</si>
  <si>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</si>
  <si>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</si>
  <si>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</si>
  <si>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</si>
  <si>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</si>
  <si>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</si>
  <si>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</si>
  <si>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</si>
  <si>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</si>
  <si>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</si>
  <si>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</si>
  <si>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</si>
  <si>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</si>
  <si>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</si>
  <si>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</si>
  <si>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</si>
  <si>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</si>
  <si>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</si>
  <si>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</si>
  <si>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</si>
  <si>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</si>
  <si>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</si>
  <si>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</si>
  <si>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</si>
  <si>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</si>
  <si>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</si>
  <si>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</si>
  <si>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</si>
  <si>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</si>
  <si>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</si>
  <si>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</si>
  <si>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</si>
  <si>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</si>
  <si>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</si>
  <si>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</si>
  <si>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</si>
  <si>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</si>
  <si>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</si>
  <si>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</si>
  <si>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</si>
  <si>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</si>
  <si>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</si>
  <si>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</si>
  <si>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</si>
  <si>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</si>
  <si>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</si>
  <si>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</si>
  <si>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</si>
  <si>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</si>
  <si>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</si>
  <si>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</si>
  <si>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</si>
  <si>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</si>
  <si>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</si>
  <si>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</si>
  <si>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</si>
  <si>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</si>
  <si>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</si>
  <si>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</si>
  <si>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</si>
  <si>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</si>
  <si>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</si>
  <si>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</si>
  <si>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</si>
  <si>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</si>
  <si>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</si>
  <si>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</si>
  <si>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</si>
  <si>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</si>
  <si>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</si>
  <si>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</si>
  <si>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</si>
  <si>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</si>
  <si>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</si>
  <si>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</si>
  <si>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</si>
  <si>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</si>
  <si>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</si>
  <si>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</si>
  <si>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</si>
  <si>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</si>
  <si>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</si>
  <si>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</si>
  <si>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</si>
  <si>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</si>
  <si>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</si>
  <si>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</si>
  <si>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</si>
  <si>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</si>
  <si>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</si>
  <si>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</si>
  <si>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</si>
  <si>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</si>
  <si>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</si>
  <si>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</si>
  <si>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</si>
  <si>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</si>
  <si>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</si>
  <si>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</si>
  <si>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</si>
  <si>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</si>
  <si>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</si>
  <si>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</si>
  <si>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</si>
  <si>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</si>
  <si>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</si>
  <si>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</si>
  <si>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</si>
  <si>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</si>
  <si>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</si>
  <si>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</si>
  <si>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</si>
  <si>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</si>
  <si>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</si>
  <si>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</si>
  <si>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</si>
  <si>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</si>
  <si>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</si>
  <si>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</si>
  <si>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</si>
  <si>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</si>
  <si>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</si>
  <si>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</si>
  <si>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</si>
  <si>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</si>
  <si>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</si>
  <si>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</si>
  <si>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</si>
  <si>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</si>
  <si>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</si>
  <si>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</si>
  <si>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</si>
  <si>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</si>
  <si>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</si>
  <si>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</si>
  <si>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</si>
  <si>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</si>
  <si>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</si>
  <si>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</si>
  <si>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</si>
  <si>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</si>
  <si>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</si>
  <si>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</si>
  <si>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</si>
  <si>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</si>
  <si>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</si>
  <si>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</si>
  <si>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</si>
  <si>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</si>
  <si>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</si>
  <si>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</si>
  <si>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</si>
  <si>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</si>
  <si>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</si>
  <si>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</si>
  <si>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</si>
  <si>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</si>
  <si>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</si>
  <si>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</si>
  <si>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</si>
  <si>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</si>
  <si>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</si>
  <si>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</si>
  <si>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</si>
  <si>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</si>
  <si>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</si>
  <si>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</si>
  <si>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</si>
  <si>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</si>
  <si>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</si>
  <si>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</si>
  <si>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</si>
  <si>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</si>
  <si>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</si>
  <si>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</si>
  <si>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</si>
  <si>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</si>
  <si>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</si>
  <si>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</si>
  <si>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</si>
  <si>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</si>
  <si>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</si>
  <si>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</si>
  <si>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</si>
  <si>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</si>
  <si>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</si>
  <si>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</si>
  <si>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</si>
  <si>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</si>
  <si>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</si>
  <si>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</si>
  <si>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</si>
  <si>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</si>
  <si>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</si>
  <si>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</si>
  <si>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</si>
  <si>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</si>
  <si>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</si>
  <si>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</si>
  <si>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</si>
  <si>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</si>
  <si>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</si>
  <si>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</si>
  <si>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</si>
  <si>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</si>
  <si>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</si>
  <si>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</si>
  <si>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</si>
  <si>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</si>
  <si>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</si>
  <si>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</si>
  <si>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</si>
  <si>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</si>
  <si>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</si>
  <si>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</si>
  <si>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</si>
  <si>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</si>
  <si>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</si>
  <si>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</si>
  <si>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</si>
  <si>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</si>
  <si>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</si>
  <si>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</si>
  <si>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</si>
  <si>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</si>
  <si>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</si>
  <si>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</si>
  <si>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</si>
  <si>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</si>
  <si>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</si>
  <si>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</si>
  <si>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</si>
  <si>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</si>
  <si>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</si>
  <si>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</si>
  <si>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</si>
  <si>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</si>
  <si>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</si>
  <si>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</si>
  <si>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</si>
  <si>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</si>
  <si>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</si>
  <si>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</si>
  <si>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</si>
  <si>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</si>
  <si>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</si>
  <si>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</si>
  <si>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</si>
  <si>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</si>
  <si>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</si>
  <si>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</si>
  <si>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</si>
  <si>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</si>
  <si>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</si>
  <si>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</si>
  <si>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</si>
  <si>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</si>
  <si>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</si>
  <si>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</si>
  <si>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</si>
  <si>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</si>
  <si>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</si>
  <si>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</si>
  <si>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</si>
  <si>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</si>
  <si>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</si>
  <si>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</si>
  <si>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</si>
  <si>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</si>
  <si>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</si>
  <si>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</si>
  <si>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</si>
  <si>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</si>
  <si>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</si>
  <si>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</si>
  <si>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</si>
  <si>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</si>
  <si>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</si>
  <si>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</si>
  <si>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</si>
  <si>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</si>
  <si>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</si>
  <si>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</si>
  <si>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</si>
  <si>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</si>
  <si>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</si>
  <si>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</si>
  <si>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</si>
  <si>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</si>
  <si>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</si>
  <si>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</si>
  <si>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</si>
  <si>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</si>
  <si>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</si>
  <si>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</si>
  <si>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</si>
  <si>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</si>
  <si>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</si>
  <si>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</si>
  <si>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</si>
  <si>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</si>
  <si>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</si>
  <si>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</si>
  <si>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</si>
  <si>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</si>
  <si>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</si>
  <si>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</si>
  <si>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</si>
  <si>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</si>
  <si>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</si>
  <si>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</si>
  <si>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</si>
  <si>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</si>
  <si>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</si>
  <si>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</si>
  <si>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</si>
  <si>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</si>
  <si>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</si>
  <si>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</si>
  <si>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</si>
  <si>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</si>
  <si>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</si>
  <si>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</si>
  <si>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</si>
  <si>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</si>
  <si>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</si>
  <si>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</si>
  <si>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</si>
  <si>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</si>
  <si>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</si>
  <si>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</si>
  <si>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</si>
  <si>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</si>
  <si>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</si>
  <si>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</si>
  <si>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</si>
  <si>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</si>
  <si>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</si>
  <si>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</si>
  <si>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</si>
  <si>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</si>
  <si>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</si>
  <si>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</si>
  <si>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</si>
  <si>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</si>
  <si>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</si>
  <si>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</si>
  <si>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</si>
  <si>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</si>
  <si>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</si>
  <si>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</si>
  <si>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</si>
  <si>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</si>
  <si>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</si>
  <si>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</si>
  <si>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</si>
  <si>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</si>
  <si>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</si>
  <si>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</si>
  <si>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</si>
  <si>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</si>
  <si>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</si>
  <si>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</si>
  <si>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</si>
  <si>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</si>
  <si>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</si>
  <si>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</si>
  <si>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</si>
  <si>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</si>
  <si>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</si>
  <si>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</si>
  <si>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</si>
  <si>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</si>
  <si>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</si>
  <si>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</si>
  <si>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</si>
  <si>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</si>
  <si>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</si>
  <si>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</si>
  <si>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</si>
  <si>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</si>
  <si>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</si>
  <si>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</si>
  <si>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</si>
  <si>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</si>
  <si>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</si>
  <si>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</si>
  <si>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</si>
  <si>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</si>
  <si>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</si>
  <si>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</si>
  <si>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</si>
  <si>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</si>
  <si>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</si>
  <si>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</si>
  <si>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</si>
  <si>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</si>
  <si>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</si>
  <si>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</si>
  <si>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</si>
  <si>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</si>
  <si>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</si>
  <si>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</si>
  <si>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</si>
  <si>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</si>
  <si>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</si>
  <si>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</si>
  <si>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</si>
  <si>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</si>
  <si>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</si>
  <si>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</si>
  <si>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</si>
  <si>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</si>
  <si>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</si>
  <si>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</si>
  <si>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</si>
  <si>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</si>
  <si>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</si>
  <si>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</si>
  <si>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</si>
  <si>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</si>
  <si>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</si>
  <si>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</si>
  <si>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</si>
  <si>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</si>
  <si>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</si>
  <si>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</si>
  <si>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</si>
  <si>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</si>
  <si>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</si>
  <si>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</si>
  <si>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</si>
  <si>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</si>
  <si>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</si>
  <si>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</si>
  <si>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</si>
  <si>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</si>
  <si>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</si>
  <si>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</si>
  <si>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</si>
  <si>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</si>
  <si>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</si>
  <si>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</si>
  <si>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</si>
  <si>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</si>
  <si>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</si>
  <si>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</si>
  <si>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</si>
  <si>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</si>
  <si>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</si>
  <si>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</si>
  <si>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</si>
  <si>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</si>
  <si>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</si>
  <si>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</si>
  <si>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</si>
  <si>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</si>
  <si>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</si>
  <si>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</si>
  <si>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</si>
  <si>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</si>
  <si>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</si>
  <si>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</si>
  <si>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</si>
  <si>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</si>
  <si>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</si>
  <si>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</si>
  <si>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</si>
  <si>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</si>
  <si>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</si>
  <si>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</si>
  <si>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</si>
  <si>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</si>
  <si>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</si>
  <si>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</si>
  <si>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</si>
  <si>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</si>
  <si>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</si>
  <si>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</si>
  <si>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</si>
  <si>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</si>
  <si>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</si>
  <si>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</si>
  <si>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</si>
  <si>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</si>
  <si>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</si>
  <si>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</si>
  <si>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</si>
  <si>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</si>
  <si>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</si>
  <si>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</si>
  <si>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</si>
  <si>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</si>
  <si>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</si>
  <si>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</si>
  <si>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</si>
  <si>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</si>
  <si>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</si>
  <si>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</si>
  <si>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</si>
  <si>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</si>
  <si>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</si>
  <si>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</si>
  <si>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</si>
  <si>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</si>
  <si>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</si>
  <si>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</si>
  <si>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</si>
  <si>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</si>
  <si>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</si>
  <si>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</si>
  <si>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</si>
  <si>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</si>
  <si>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</si>
  <si>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</si>
  <si>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</si>
  <si>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</si>
  <si>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</si>
  <si>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</si>
  <si>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</si>
  <si>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</si>
  <si>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</si>
  <si>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</si>
  <si>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</si>
  <si>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</si>
  <si>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</si>
  <si>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</si>
  <si>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</si>
  <si>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</si>
  <si>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</si>
  <si>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</si>
  <si>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</si>
  <si>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</si>
  <si>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</si>
  <si>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</si>
  <si>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</si>
  <si>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</si>
  <si>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</si>
  <si>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</si>
  <si>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</si>
  <si>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</si>
  <si>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</si>
  <si>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</si>
  <si>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</si>
  <si>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</si>
  <si>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</si>
  <si>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</si>
  <si>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</si>
  <si>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</si>
  <si>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</si>
  <si>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</si>
  <si>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</si>
  <si>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</si>
  <si>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</si>
  <si>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</si>
  <si>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</si>
  <si>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</si>
  <si>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</si>
  <si>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</si>
  <si>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</si>
  <si>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</si>
  <si>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</si>
  <si>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</si>
  <si>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</si>
  <si>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</si>
  <si>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</si>
  <si>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</si>
  <si>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</si>
  <si>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</si>
  <si>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</si>
  <si>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</si>
  <si>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</si>
  <si>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</si>
  <si>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</si>
  <si>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</si>
  <si>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</si>
  <si>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</si>
  <si>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</si>
  <si>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</si>
  <si>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</si>
  <si>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</si>
  <si>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</si>
  <si>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</si>
  <si>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</si>
  <si>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</si>
  <si>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</si>
  <si>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</si>
  <si>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</si>
  <si>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</si>
  <si>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</si>
  <si>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</si>
  <si>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</si>
  <si>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</si>
  <si>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</si>
  <si>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</si>
  <si>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</si>
  <si>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</si>
  <si>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</si>
  <si>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</si>
  <si>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</si>
  <si>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</si>
  <si>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</si>
  <si>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</si>
  <si>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</si>
  <si>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</si>
  <si>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</si>
  <si>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</si>
  <si>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</si>
  <si>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</si>
  <si>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</si>
  <si>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</si>
  <si>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</si>
  <si>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</si>
  <si>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</si>
  <si>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</si>
  <si>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</si>
  <si>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</si>
  <si>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</si>
  <si>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</si>
  <si>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</si>
  <si>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</si>
  <si>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</si>
  <si>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</si>
  <si>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</si>
  <si>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</si>
  <si>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</si>
  <si>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</si>
  <si>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</si>
  <si>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</si>
  <si>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</si>
  <si>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</si>
  <si>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</si>
  <si>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</si>
  <si>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</si>
  <si>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</si>
  <si>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</si>
  <si>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</si>
  <si>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</si>
  <si>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</si>
  <si>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</si>
  <si>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</si>
  <si>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</si>
  <si>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</si>
  <si>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</si>
  <si>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</si>
  <si>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</si>
  <si>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</si>
  <si>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</si>
  <si>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</si>
  <si>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</si>
  <si>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</si>
  <si>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</si>
  <si>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</si>
  <si>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</si>
  <si>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</si>
  <si>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</si>
  <si>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</si>
  <si>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</si>
  <si>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</si>
  <si>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</si>
  <si>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</si>
  <si>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</si>
  <si>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</si>
  <si>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</si>
  <si>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</si>
  <si>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</si>
  <si>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</si>
  <si>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</si>
  <si>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</si>
  <si>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</si>
  <si>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</si>
  <si>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</si>
  <si>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</si>
  <si>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</si>
  <si>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</si>
  <si>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</si>
  <si>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</si>
  <si>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</si>
  <si>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</si>
  <si>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</si>
  <si>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</si>
  <si>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</si>
  <si>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</si>
  <si>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</si>
  <si>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</si>
  <si>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</si>
  <si>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</si>
  <si>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</si>
  <si>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</si>
  <si>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</si>
  <si>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</si>
  <si>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</si>
  <si>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</si>
  <si>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</si>
  <si>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</si>
  <si>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</si>
  <si>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</si>
  <si>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</si>
  <si>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</si>
  <si>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</si>
  <si>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</si>
  <si>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</si>
  <si>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</si>
  <si>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</si>
  <si>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</si>
  <si>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</si>
  <si>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</si>
  <si>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</si>
  <si>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</si>
  <si>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</si>
  <si>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</si>
  <si>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</si>
  <si>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</si>
  <si>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</si>
  <si>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</si>
  <si>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</si>
  <si>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</si>
  <si>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</si>
  <si>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</si>
  <si>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</si>
  <si>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</si>
  <si>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</si>
  <si>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</si>
  <si>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</si>
  <si>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</si>
  <si>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</si>
  <si>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</si>
  <si>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</si>
  <si>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</si>
  <si>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</si>
  <si>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</si>
  <si>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</si>
  <si>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</si>
  <si>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</si>
  <si>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</si>
  <si>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</si>
  <si>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</si>
  <si>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</si>
  <si>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</si>
  <si>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</si>
  <si>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</si>
  <si>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</si>
  <si>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</si>
  <si>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</si>
  <si>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</si>
  <si>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</si>
  <si>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</si>
  <si>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</si>
  <si>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</si>
  <si>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</si>
  <si>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</si>
  <si>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</si>
  <si>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</si>
  <si>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</si>
  <si>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</si>
  <si>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</si>
  <si>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</si>
  <si>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</si>
  <si>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</si>
  <si>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</si>
  <si>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</si>
  <si>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</si>
  <si>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</si>
  <si>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</si>
  <si>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</si>
  <si>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</si>
  <si>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</si>
  <si>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</si>
  <si>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</si>
  <si>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</si>
  <si>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</si>
  <si>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</si>
  <si>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</si>
  <si>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</si>
  <si>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</si>
  <si>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</si>
  <si>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</si>
  <si>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</si>
  <si>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</si>
  <si>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</si>
  <si>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</si>
  <si>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</si>
  <si>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</si>
  <si>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</si>
  <si>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</si>
  <si>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</si>
  <si>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</si>
  <si>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</si>
  <si>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</si>
  <si>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</si>
  <si>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</si>
  <si>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</si>
  <si>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</si>
  <si>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</si>
  <si>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</si>
  <si>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</si>
  <si>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</si>
  <si>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</si>
  <si>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</si>
  <si>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</si>
  <si>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</si>
  <si>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</si>
  <si>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</si>
  <si>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</si>
  <si>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</si>
  <si>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</si>
  <si>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</si>
  <si>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</si>
  <si>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</si>
  <si>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</si>
  <si>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</si>
  <si>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</si>
  <si>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</si>
  <si>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</si>
  <si>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</si>
  <si>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</si>
  <si>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</si>
  <si>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</si>
  <si>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</si>
  <si>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</si>
  <si>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</si>
  <si>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</si>
  <si>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</si>
  <si>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</si>
  <si>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</si>
  <si>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</si>
  <si>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</si>
  <si>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</si>
  <si>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</si>
  <si>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</si>
  <si>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</si>
  <si>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</si>
  <si>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</si>
  <si>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</si>
  <si>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</si>
  <si>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</si>
  <si>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</si>
  <si>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</si>
  <si>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</si>
  <si>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</si>
  <si>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</si>
  <si>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</si>
  <si>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</si>
  <si>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</si>
  <si>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</si>
  <si>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</si>
  <si>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</si>
  <si>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</si>
  <si>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</si>
  <si>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</si>
  <si>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</si>
  <si>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</si>
  <si>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</si>
  <si>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</si>
  <si>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</si>
  <si>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</si>
  <si>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</si>
  <si>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</si>
  <si>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</si>
  <si>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</si>
  <si>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</si>
  <si>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</si>
  <si>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</si>
  <si>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</si>
  <si>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</si>
  <si>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</si>
  <si>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</si>
  <si>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</si>
  <si>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</si>
  <si>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</si>
  <si>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</si>
  <si>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</si>
  <si>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</si>
  <si>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</si>
  <si>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</si>
  <si>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</si>
  <si>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</si>
  <si>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</si>
  <si>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</si>
  <si>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</si>
  <si>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</si>
  <si>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</si>
  <si>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</si>
  <si>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</si>
  <si>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</si>
  <si>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</si>
  <si>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</si>
  <si>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</si>
  <si>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</si>
  <si>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</si>
  <si>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</si>
  <si>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</si>
  <si>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</si>
  <si>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</si>
  <si>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</si>
  <si>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</si>
  <si>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</si>
  <si>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</si>
  <si>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</si>
  <si>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</si>
  <si>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</si>
  <si>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</si>
  <si>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</si>
  <si>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</si>
  <si>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</si>
  <si>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</si>
  <si>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</si>
  <si>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</si>
  <si>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</si>
  <si>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</si>
  <si>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</si>
  <si>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</si>
  <si>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</si>
  <si>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</si>
  <si>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</si>
  <si>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</si>
  <si>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</si>
  <si>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</si>
  <si>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</si>
  <si>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</si>
  <si>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</si>
  <si>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</si>
  <si>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</si>
  <si>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</si>
  <si>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</si>
  <si>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</si>
  <si>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</si>
  <si>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</si>
  <si>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</si>
  <si>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</si>
  <si>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</si>
  <si>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</si>
  <si>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</si>
  <si>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</si>
  <si>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</si>
  <si>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</si>
  <si>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</si>
  <si>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</si>
  <si>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</si>
  <si>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</si>
  <si>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</si>
  <si>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</si>
  <si>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</si>
  <si>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</si>
  <si>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</si>
  <si>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</si>
  <si>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</si>
  <si>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</si>
  <si>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</si>
  <si>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</si>
  <si>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</si>
  <si>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</si>
  <si>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</si>
  <si>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</si>
  <si>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</si>
  <si>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</si>
  <si>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</si>
  <si>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</si>
  <si>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</si>
  <si>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</si>
  <si>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</si>
  <si>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</si>
  <si>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</si>
  <si>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</si>
  <si>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</si>
  <si>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</si>
  <si>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</si>
  <si>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</si>
  <si>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</si>
  <si>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</si>
  <si>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</si>
  <si>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</si>
  <si>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</si>
  <si>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</si>
  <si>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</si>
  <si>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</si>
  <si>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</si>
  <si>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</si>
  <si>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</si>
  <si>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</si>
  <si>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</si>
  <si>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</si>
  <si>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</si>
  <si>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</si>
  <si>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</si>
  <si>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</si>
  <si>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</si>
  <si>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</si>
  <si>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</si>
  <si>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</si>
  <si>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</si>
  <si>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</si>
  <si>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</si>
  <si>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</si>
  <si>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</si>
  <si>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</si>
  <si>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</si>
  <si>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</si>
  <si>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</si>
  <si>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</si>
  <si>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</si>
  <si>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</si>
  <si>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</si>
  <si>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</si>
  <si>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</si>
  <si>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</si>
  <si>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</si>
  <si>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</si>
  <si>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</si>
  <si>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</si>
  <si>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</si>
  <si>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</si>
  <si>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</si>
  <si>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</si>
  <si>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</si>
  <si>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</si>
  <si>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</si>
  <si>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</si>
  <si>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</si>
  <si>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</si>
  <si>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</si>
  <si>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</si>
  <si>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</si>
  <si>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</si>
  <si>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</si>
  <si>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</si>
  <si>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</si>
  <si>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</si>
  <si>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</si>
  <si>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</si>
  <si>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</si>
  <si>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</si>
  <si>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</si>
  <si>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</si>
  <si>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</si>
  <si>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</si>
  <si>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</si>
  <si>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</si>
  <si>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</si>
  <si>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</si>
  <si>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</si>
  <si>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</si>
  <si>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</si>
  <si>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</si>
  <si>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</si>
  <si>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</si>
  <si>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</si>
  <si>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</si>
  <si>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</si>
  <si>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</si>
  <si>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</si>
  <si>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</si>
  <si>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</si>
  <si>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</si>
  <si>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</si>
  <si>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</si>
  <si>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</si>
  <si>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</si>
  <si>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</si>
  <si>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</si>
  <si>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</si>
  <si>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</si>
  <si>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</si>
  <si>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</si>
  <si>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</si>
  <si>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</si>
  <si>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</si>
  <si>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</si>
  <si>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</si>
  <si>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</si>
  <si>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</si>
  <si>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</si>
  <si>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</si>
  <si>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</si>
  <si>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</si>
  <si>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</si>
  <si>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</si>
  <si>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</si>
  <si>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</si>
  <si>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</si>
  <si>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</si>
  <si>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</si>
  <si>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</si>
  <si>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</si>
  <si>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</si>
  <si>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</si>
  <si>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</si>
  <si>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</si>
  <si>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</si>
  <si>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</si>
  <si>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</si>
  <si>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</si>
  <si>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</si>
  <si>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</si>
  <si>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</si>
  <si>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</si>
  <si>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</si>
  <si>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</si>
  <si>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</si>
  <si>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</si>
  <si>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</si>
  <si>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</si>
  <si>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</si>
  <si>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</si>
  <si>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</si>
  <si>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</si>
  <si>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</si>
  <si>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</si>
  <si>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</si>
  <si>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</si>
  <si>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</si>
  <si>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</si>
  <si>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</si>
  <si>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</si>
  <si>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</si>
  <si>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</si>
  <si>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</si>
  <si>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</si>
  <si>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</si>
  <si>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</si>
  <si>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</si>
  <si>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</si>
  <si>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</si>
  <si>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</si>
  <si>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</si>
  <si>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</si>
  <si>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</si>
  <si>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</si>
  <si>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</si>
  <si>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</si>
  <si>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</si>
  <si>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</si>
  <si>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</si>
  <si>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</si>
  <si>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</si>
  <si>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</si>
  <si>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</si>
  <si>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</si>
  <si>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</si>
  <si>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</si>
  <si>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</si>
  <si>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</si>
  <si>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</si>
  <si>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</si>
  <si>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</si>
  <si>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</si>
  <si>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</si>
  <si>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</si>
  <si>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</si>
  <si>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</si>
  <si>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</si>
  <si>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</si>
  <si>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</si>
  <si>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</si>
  <si>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</si>
  <si>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</si>
  <si>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</si>
  <si>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</si>
  <si>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</si>
  <si>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</si>
  <si>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</si>
  <si>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</si>
  <si>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</si>
  <si>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</si>
  <si>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</si>
  <si>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</si>
  <si>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</si>
  <si>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</si>
  <si>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</si>
  <si>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</si>
  <si>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</si>
  <si>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</si>
  <si>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</si>
  <si>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</si>
  <si>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</si>
  <si>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</si>
  <si>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</si>
  <si>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</si>
  <si>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</si>
  <si>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</si>
  <si>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</si>
  <si>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</si>
  <si>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</si>
  <si>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</si>
  <si>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</si>
  <si>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</si>
  <si>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</si>
  <si>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</si>
  <si>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</si>
  <si>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</si>
  <si>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</si>
  <si>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</si>
  <si>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</si>
  <si>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</si>
  <si>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</si>
  <si>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</si>
  <si>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</si>
  <si>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</si>
  <si>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</si>
  <si>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</si>
  <si>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</si>
  <si>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</si>
  <si>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</si>
  <si>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</si>
  <si>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</si>
  <si>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</si>
  <si>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</si>
  <si>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</si>
  <si>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</si>
  <si>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</si>
  <si>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</si>
  <si>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</si>
  <si>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</si>
  <si>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</si>
  <si>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</si>
  <si>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</si>
  <si>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</si>
  <si>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</si>
  <si>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</si>
  <si>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</si>
  <si>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</si>
  <si>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</si>
  <si>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</si>
  <si>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</si>
  <si>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</si>
  <si>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</si>
  <si>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</si>
  <si>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</si>
  <si>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</si>
  <si>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</si>
  <si>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</si>
  <si>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</si>
  <si>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</si>
  <si>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</si>
  <si>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</si>
  <si>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</si>
  <si>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</si>
  <si>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</si>
  <si>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</si>
  <si>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</si>
  <si>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</si>
  <si>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</si>
  <si>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</si>
  <si>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</si>
  <si>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</si>
  <si>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</si>
  <si>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</si>
  <si>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</si>
  <si>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</si>
  <si>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</si>
  <si>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</si>
  <si>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</si>
  <si>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</si>
  <si>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</si>
  <si>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</si>
  <si>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</si>
  <si>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</si>
  <si>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</si>
  <si>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</si>
  <si>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</si>
  <si>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</si>
  <si>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</si>
  <si>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</si>
  <si>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</si>
  <si>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</si>
  <si>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</si>
  <si>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</si>
  <si>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</si>
  <si>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</si>
  <si>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</si>
  <si>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</si>
  <si>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</si>
  <si>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</si>
  <si>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</si>
  <si>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</si>
  <si>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</si>
  <si>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</si>
  <si>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</si>
  <si>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</si>
  <si>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</si>
  <si>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</si>
  <si>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</si>
  <si>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</si>
  <si>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</si>
  <si>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</si>
  <si>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</si>
  <si>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</si>
  <si>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</si>
  <si>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</si>
  <si>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</si>
  <si>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</si>
  <si>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</si>
  <si>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</si>
  <si>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</si>
  <si>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</si>
  <si>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</si>
  <si>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</si>
  <si>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</si>
  <si>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</si>
  <si>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</si>
  <si>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</si>
  <si>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</si>
  <si>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</si>
  <si>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</si>
  <si>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</si>
  <si>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</si>
  <si>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</si>
  <si>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</si>
  <si>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</si>
  <si>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</si>
  <si>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</si>
  <si>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</si>
  <si>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</si>
  <si>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</si>
  <si>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</si>
  <si>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</si>
  <si>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</si>
  <si>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</si>
  <si>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</si>
  <si>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</si>
  <si>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</si>
  <si>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</si>
  <si>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</si>
  <si>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</si>
  <si>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</si>
  <si>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</si>
  <si>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</si>
  <si>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</si>
  <si>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</si>
  <si>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</si>
  <si>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</si>
  <si>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</si>
  <si>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</si>
  <si>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</si>
  <si>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</si>
  <si>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</si>
  <si>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</si>
  <si>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</si>
  <si>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</si>
  <si>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</si>
  <si>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</si>
  <si>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</si>
  <si>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</si>
  <si>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</si>
  <si>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</si>
  <si>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</si>
  <si>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</si>
  <si>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</si>
  <si>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</si>
  <si>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</si>
  <si>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</si>
  <si>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</si>
  <si>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</si>
  <si>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</si>
  <si>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</si>
  <si>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</si>
  <si>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</si>
  <si>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</si>
  <si>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</si>
  <si>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</si>
  <si>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</si>
  <si>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</si>
  <si>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</si>
  <si>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</si>
  <si>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</si>
  <si>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</si>
  <si>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</si>
  <si>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</si>
  <si>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</si>
  <si>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</si>
  <si>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</si>
  <si>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</si>
  <si>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</si>
  <si>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</si>
  <si>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</si>
  <si>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</si>
  <si>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</si>
  <si>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</si>
  <si>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</si>
  <si>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</si>
  <si>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</si>
  <si>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</si>
  <si>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</si>
  <si>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</si>
  <si>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</si>
  <si>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</si>
  <si>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</si>
  <si>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</si>
  <si>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</si>
  <si>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</si>
  <si>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</si>
  <si>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</si>
  <si>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</si>
  <si>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</si>
  <si>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</si>
  <si>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</si>
  <si>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</si>
  <si>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</si>
  <si>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</si>
  <si>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</si>
  <si>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</si>
  <si>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</si>
  <si>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</si>
  <si>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</si>
  <si>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</si>
  <si>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</si>
  <si>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</si>
  <si>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</si>
  <si>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</si>
  <si>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</si>
  <si>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</si>
  <si>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</si>
  <si>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</si>
  <si>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</si>
  <si>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</si>
  <si>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</si>
  <si>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</si>
  <si>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</si>
  <si>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</si>
  <si>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</si>
  <si>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</si>
  <si>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</si>
  <si>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</si>
  <si>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</si>
  <si>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</si>
  <si>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</si>
  <si>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</si>
  <si>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</si>
  <si>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</si>
  <si>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</si>
  <si>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</si>
  <si>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</si>
  <si>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</si>
  <si>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</si>
  <si>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</si>
  <si>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</si>
  <si>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</si>
  <si>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</si>
  <si>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</si>
  <si>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</si>
  <si>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</si>
  <si>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</si>
  <si>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</si>
  <si>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</si>
  <si>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</si>
  <si>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</si>
  <si>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</si>
  <si>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</si>
  <si>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</si>
  <si>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</si>
  <si>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</si>
  <si>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</si>
  <si>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</si>
  <si>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</si>
  <si>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</si>
  <si>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</si>
  <si>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</si>
  <si>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</si>
  <si>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</si>
  <si>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</si>
  <si>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</si>
  <si>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</si>
  <si>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</si>
  <si>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</si>
  <si>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</si>
  <si>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</si>
  <si>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</si>
  <si>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</si>
  <si>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</si>
  <si>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</si>
  <si>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</si>
  <si>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</si>
  <si>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</si>
  <si>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</si>
  <si>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</si>
  <si>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</si>
  <si>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</si>
  <si>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</si>
  <si>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</si>
  <si>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</si>
  <si>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</si>
  <si>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</si>
  <si>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</si>
  <si>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</si>
  <si>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</si>
  <si>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</si>
  <si>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</si>
  <si>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</si>
  <si>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</si>
  <si>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</si>
  <si>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</si>
  <si>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</si>
  <si>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</si>
  <si>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</si>
  <si>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</si>
  <si>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</si>
  <si>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</si>
  <si>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</si>
  <si>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</si>
  <si>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</si>
  <si>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</si>
  <si>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</si>
  <si>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</si>
  <si>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</si>
  <si>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</si>
  <si>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</si>
  <si>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</si>
  <si>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</si>
  <si>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</si>
  <si>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</si>
  <si>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</si>
  <si>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</si>
  <si>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</si>
  <si>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</si>
  <si>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</si>
  <si>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</si>
  <si>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</si>
  <si>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</si>
  <si>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</si>
  <si>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</si>
  <si>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</si>
  <si>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</si>
  <si>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</si>
  <si>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</si>
  <si>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</si>
  <si>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</si>
  <si>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</si>
  <si>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</si>
  <si>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</si>
  <si>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</si>
  <si>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</si>
  <si>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</si>
  <si>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</si>
  <si>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</si>
  <si>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</si>
  <si>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</si>
  <si>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</si>
  <si>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</si>
  <si>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</si>
  <si>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</si>
  <si>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</si>
  <si>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</si>
  <si>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</si>
  <si>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</si>
  <si>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</si>
  <si>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</si>
  <si>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</si>
  <si>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</si>
  <si>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</si>
  <si>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</si>
  <si>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</si>
  <si>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</si>
  <si>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</si>
  <si>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</si>
  <si>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</si>
  <si>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</si>
  <si>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</si>
  <si>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</si>
  <si>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</si>
  <si>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</si>
  <si>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</si>
  <si>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</si>
  <si>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</si>
  <si>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</si>
  <si>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</si>
  <si>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</si>
  <si>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</si>
  <si>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</si>
  <si>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</si>
  <si>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</si>
  <si>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</si>
  <si>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</si>
  <si>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</si>
  <si>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</si>
  <si>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</si>
  <si>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</si>
  <si>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</si>
  <si>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</si>
  <si>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</si>
  <si>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</si>
  <si>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</si>
  <si>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</si>
  <si>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</si>
  <si>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</si>
  <si>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</si>
  <si>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</si>
  <si>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</si>
  <si>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</si>
  <si>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</si>
  <si>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</si>
  <si>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</si>
  <si>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</si>
  <si>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</si>
  <si>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</si>
  <si>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</si>
  <si>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</si>
  <si>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</si>
  <si>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</si>
  <si>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</si>
  <si>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</si>
  <si>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</si>
  <si>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</si>
  <si>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</si>
  <si>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</si>
  <si>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</si>
  <si>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</si>
  <si>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</si>
  <si>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</si>
  <si>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</si>
  <si>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</si>
  <si>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</si>
  <si>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</si>
  <si>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</si>
  <si>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</si>
  <si>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</si>
  <si>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</si>
  <si>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</si>
  <si>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</si>
  <si>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</si>
  <si>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</si>
  <si>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</si>
  <si>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</si>
  <si>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</si>
  <si>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</si>
  <si>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</si>
  <si>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</si>
  <si>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</si>
  <si>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</si>
  <si>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</si>
  <si>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</si>
  <si>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</si>
  <si>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</si>
  <si>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</si>
  <si>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</si>
  <si>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</si>
  <si>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</si>
  <si>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</si>
  <si>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</si>
  <si>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</si>
  <si>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</si>
  <si>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</si>
  <si>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</si>
  <si>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</si>
  <si>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</si>
  <si>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</si>
  <si>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</si>
  <si>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</si>
  <si>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</si>
  <si>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</si>
  <si>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</si>
  <si>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</si>
  <si>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</si>
  <si>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</si>
  <si>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</si>
  <si>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</si>
  <si>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</si>
  <si>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</si>
  <si>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</si>
  <si>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</si>
  <si>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</si>
  <si>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</si>
  <si>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</si>
  <si>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</si>
  <si>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</si>
  <si>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</si>
  <si>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</si>
  <si>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</si>
  <si>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</si>
  <si>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</si>
  <si>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</si>
  <si>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</si>
  <si>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</si>
  <si>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</si>
  <si>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</si>
  <si>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</si>
  <si>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</si>
  <si>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</si>
  <si>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</si>
  <si>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</si>
  <si>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</si>
  <si>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</si>
  <si>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</si>
  <si>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</si>
  <si>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</si>
  <si>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</si>
  <si>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</si>
  <si>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</si>
  <si>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</si>
  <si>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</si>
  <si>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</si>
  <si>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</si>
  <si>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</si>
  <si>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</si>
  <si>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</si>
  <si>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</si>
  <si>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</si>
  <si>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</si>
  <si>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</si>
  <si>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</si>
  <si>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</si>
  <si>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</si>
  <si>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</si>
  <si>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</si>
  <si>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</si>
  <si>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</si>
  <si>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</si>
  <si>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</si>
  <si>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</si>
  <si>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</si>
  <si>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</si>
  <si>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</si>
  <si>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</si>
  <si>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</si>
  <si>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</si>
  <si>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</si>
  <si>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</si>
  <si>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</si>
  <si>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</si>
  <si>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</si>
  <si>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</si>
  <si>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</si>
  <si>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</si>
  <si>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</si>
  <si>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</si>
  <si>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</si>
  <si>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</si>
  <si>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</si>
  <si>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</si>
  <si>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</si>
  <si>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</si>
  <si>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</si>
  <si>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</si>
  <si>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</si>
  <si>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</si>
  <si>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</si>
  <si>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</si>
  <si>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</si>
  <si>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</si>
  <si>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</si>
  <si>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</si>
  <si>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</si>
  <si>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</si>
  <si>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</si>
  <si>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</si>
  <si>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</si>
  <si>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</si>
  <si>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</si>
  <si>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</si>
  <si>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</si>
  <si>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</si>
  <si>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</si>
  <si>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</si>
  <si>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</si>
  <si>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</si>
  <si>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</si>
  <si>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</si>
  <si>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</si>
  <si>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</si>
  <si>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</si>
  <si>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</si>
  <si>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</si>
  <si>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</si>
  <si>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</si>
  <si>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</si>
  <si>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</si>
  <si>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</si>
  <si>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</si>
  <si>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</si>
  <si>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</si>
  <si>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</si>
  <si>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</si>
  <si>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</si>
  <si>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</si>
  <si>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</si>
  <si>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</si>
  <si>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</si>
  <si>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</si>
  <si>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</si>
  <si>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</si>
  <si>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</si>
  <si>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</si>
  <si>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</si>
  <si>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</si>
  <si>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</si>
  <si>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</si>
  <si>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</si>
  <si>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</si>
  <si>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</si>
  <si>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</si>
  <si>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</si>
  <si>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</si>
  <si>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</si>
  <si>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</si>
  <si>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</si>
  <si>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</si>
  <si>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</si>
  <si>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</si>
  <si>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</si>
  <si>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</si>
  <si>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</si>
  <si>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</si>
  <si>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</si>
  <si>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</si>
  <si>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</si>
  <si>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</si>
  <si>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</si>
  <si>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</si>
  <si>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</si>
  <si>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</si>
  <si>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</si>
  <si>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</si>
  <si>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</si>
  <si>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</si>
  <si>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</si>
  <si>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</si>
  <si>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</si>
  <si>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</si>
  <si>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</si>
  <si>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</si>
  <si>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</si>
  <si>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</si>
  <si>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</si>
  <si>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</si>
  <si>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</si>
  <si>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</si>
  <si>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</si>
  <si>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</si>
  <si>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</si>
  <si>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</si>
  <si>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</si>
  <si>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</si>
  <si>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</si>
  <si>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</si>
  <si>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</si>
  <si>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</si>
  <si>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</si>
  <si>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</si>
  <si>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</si>
  <si>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</si>
  <si>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</si>
  <si>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</si>
  <si>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</si>
  <si>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</si>
  <si>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</si>
  <si>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</si>
  <si>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</si>
  <si>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</si>
  <si>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</si>
  <si>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</si>
  <si>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</si>
  <si>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</si>
  <si>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</si>
  <si>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</si>
  <si>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</si>
  <si>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</si>
  <si>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</si>
  <si>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</si>
  <si>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</si>
  <si>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</si>
  <si>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</si>
  <si>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</si>
  <si>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</si>
  <si>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</si>
  <si>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</si>
  <si>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</si>
  <si>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</si>
  <si>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</si>
  <si>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</si>
  <si>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</si>
  <si>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</si>
  <si>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</si>
  <si>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</si>
  <si>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</si>
  <si>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</si>
  <si>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</si>
  <si>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</si>
  <si>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</si>
  <si>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</si>
  <si>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</si>
  <si>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</si>
  <si>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</si>
  <si>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</si>
  <si>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</si>
  <si>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</si>
  <si>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</si>
  <si>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</si>
  <si>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</si>
  <si>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</si>
  <si>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</si>
  <si>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</si>
  <si>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</si>
  <si>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</si>
  <si>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</si>
  <si>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</si>
  <si>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</si>
  <si>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</si>
  <si>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</si>
  <si>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</si>
  <si>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</si>
  <si>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</si>
  <si>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</si>
  <si>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</si>
  <si>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</si>
  <si>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</si>
  <si>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</si>
  <si>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</si>
  <si>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</si>
  <si>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</si>
  <si>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</si>
  <si>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</si>
  <si>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</si>
  <si>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</si>
  <si>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</si>
  <si>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</si>
  <si>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</si>
  <si>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</si>
  <si>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</si>
  <si>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</si>
  <si>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</si>
  <si>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</si>
  <si>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</si>
  <si>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</si>
  <si>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</si>
  <si>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</si>
  <si>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</si>
  <si>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</si>
  <si>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</si>
  <si>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</si>
  <si>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</si>
  <si>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</si>
  <si>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</si>
  <si>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</si>
  <si>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</si>
  <si>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</si>
  <si>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</si>
  <si>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</si>
  <si>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</si>
  <si>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</si>
  <si>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</si>
  <si>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</si>
  <si>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</si>
  <si>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</si>
  <si>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</si>
  <si>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</si>
  <si>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</si>
  <si>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</si>
  <si>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</si>
  <si>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</si>
  <si>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</si>
  <si>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</si>
  <si>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</si>
  <si>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</si>
  <si>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</si>
  <si>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</si>
  <si>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</si>
  <si>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</si>
  <si>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</si>
  <si>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</si>
  <si>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</si>
  <si>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</si>
  <si>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</si>
  <si>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</si>
  <si>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</si>
  <si>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</si>
  <si>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</si>
  <si>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</si>
  <si>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</si>
  <si>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</si>
  <si>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</si>
  <si>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</si>
  <si>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</si>
  <si>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</si>
  <si>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</si>
  <si>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</si>
  <si>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</si>
  <si>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</si>
  <si>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</si>
  <si>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</si>
  <si>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</si>
  <si>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</si>
  <si>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</si>
  <si>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</si>
  <si>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</si>
  <si>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</si>
  <si>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</si>
  <si>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</si>
  <si>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</si>
  <si>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</si>
  <si>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</si>
  <si>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</si>
  <si>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</si>
  <si>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</si>
  <si>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</si>
  <si>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</si>
  <si>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</si>
  <si>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</si>
  <si>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</si>
  <si>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</si>
  <si>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</si>
  <si>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</si>
  <si>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</si>
  <si>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</si>
  <si>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</si>
  <si>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</si>
  <si>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</si>
  <si>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</si>
  <si>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</si>
  <si>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</si>
  <si>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</si>
  <si>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</si>
  <si>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</si>
  <si>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</si>
  <si>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</si>
  <si>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</si>
  <si>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</si>
  <si>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</si>
  <si>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</si>
  <si>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</si>
  <si>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</si>
  <si>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</si>
  <si>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</si>
  <si>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</si>
  <si>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</si>
  <si>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</si>
  <si>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</si>
  <si>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</si>
  <si>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</si>
  <si>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</si>
  <si>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</si>
  <si>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</si>
  <si>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</si>
  <si>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</si>
  <si>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</si>
  <si>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</si>
  <si>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</si>
  <si>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</si>
  <si>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</si>
  <si>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</si>
  <si>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</si>
  <si>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</si>
  <si>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</si>
  <si>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</si>
  <si>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</si>
  <si>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</si>
  <si>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</si>
  <si>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</si>
  <si>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</si>
  <si>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</si>
  <si>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</si>
  <si>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</si>
  <si>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</si>
  <si>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</si>
  <si>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</si>
  <si>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</si>
  <si>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</si>
  <si>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</si>
  <si>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</si>
  <si>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</si>
  <si>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</si>
  <si>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</si>
  <si>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</si>
  <si>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</si>
  <si>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</si>
  <si>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</si>
  <si>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</si>
  <si>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</si>
  <si>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</si>
  <si>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</si>
  <si>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</si>
  <si>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</si>
  <si>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</si>
  <si>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</si>
  <si>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</si>
  <si>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</si>
  <si>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</si>
  <si>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</si>
  <si>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</si>
  <si>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</si>
  <si>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</si>
  <si>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</si>
  <si>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</si>
  <si>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</si>
  <si>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</si>
  <si>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</si>
  <si>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</si>
  <si>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</si>
  <si>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</si>
  <si>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</si>
  <si>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</si>
  <si>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</si>
  <si>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</si>
  <si>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</si>
  <si>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</si>
  <si>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</si>
  <si>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</si>
  <si>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</si>
  <si>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</si>
  <si>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</si>
  <si>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</si>
  <si>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</si>
  <si>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</si>
  <si>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</si>
  <si>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</si>
  <si>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</si>
  <si>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</si>
  <si>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</si>
  <si>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</si>
  <si>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</si>
  <si>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</si>
  <si>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</si>
  <si>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</si>
  <si>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</si>
  <si>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</si>
  <si>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</si>
  <si>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</si>
  <si>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</si>
  <si>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</si>
  <si>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</si>
  <si>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</si>
  <si>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</si>
  <si>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</si>
  <si>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</si>
  <si>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</si>
  <si>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</si>
  <si>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</si>
  <si>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</si>
  <si>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</si>
  <si>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</si>
  <si>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</si>
  <si>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</si>
  <si>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</si>
  <si>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</si>
  <si>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</si>
  <si>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</si>
  <si>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</si>
  <si>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</si>
  <si>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</si>
  <si>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</si>
  <si>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</si>
  <si>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</si>
  <si>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</si>
  <si>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</si>
  <si>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</si>
  <si>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</si>
  <si>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</si>
  <si>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</si>
  <si>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</si>
  <si>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</si>
  <si>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</si>
  <si>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</si>
  <si>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</si>
  <si>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</si>
  <si>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</si>
  <si>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</si>
  <si>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</si>
  <si>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</si>
  <si>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</si>
  <si>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</si>
  <si>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</si>
  <si>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</si>
  <si>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</si>
  <si>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</si>
  <si>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</si>
  <si>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</si>
  <si>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</si>
  <si>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</si>
  <si>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</si>
  <si>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</si>
  <si>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</si>
  <si>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</si>
  <si>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</si>
  <si>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</si>
  <si>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</si>
  <si>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</si>
  <si>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</si>
  <si>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</si>
  <si>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</si>
  <si>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</si>
  <si>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</si>
  <si>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</si>
  <si>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</si>
  <si>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</si>
  <si>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</si>
  <si>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</si>
  <si>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</si>
  <si>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</si>
  <si>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</si>
  <si>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</si>
  <si>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</si>
  <si>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</si>
  <si>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</si>
  <si>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</si>
  <si>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</si>
  <si>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</si>
  <si>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</si>
  <si>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</si>
  <si>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</si>
  <si>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</si>
  <si>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</si>
  <si>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</si>
  <si>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</si>
  <si>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</si>
  <si>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</si>
  <si>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</si>
  <si>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</si>
  <si>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</si>
  <si>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</si>
  <si>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</si>
  <si>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</si>
  <si>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</si>
  <si>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</si>
  <si>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</si>
  <si>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</si>
  <si>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</si>
  <si>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</si>
  <si>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</si>
  <si>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</si>
  <si>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</si>
  <si>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</si>
  <si>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</si>
  <si>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</si>
  <si>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</si>
  <si>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</si>
  <si>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</si>
  <si>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</si>
  <si>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</si>
  <si>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</si>
  <si>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</si>
  <si>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</si>
  <si>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</si>
  <si>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</si>
  <si>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</si>
  <si>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</si>
  <si>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</si>
  <si>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</si>
  <si>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</si>
  <si>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</si>
  <si>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</si>
  <si>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</si>
  <si>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</si>
  <si>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</si>
  <si>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</si>
  <si>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</si>
  <si>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</si>
  <si>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</si>
  <si>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</si>
  <si>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</si>
  <si>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</si>
  <si>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</si>
  <si>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</si>
  <si>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</si>
  <si>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</si>
  <si>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</si>
  <si>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</si>
  <si>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</si>
  <si>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</si>
  <si>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</si>
  <si>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</si>
  <si>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</si>
  <si>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</si>
  <si>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</si>
  <si>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</si>
  <si>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</si>
  <si>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</si>
  <si>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</si>
  <si>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</si>
  <si>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</si>
  <si>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</si>
  <si>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</si>
  <si>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</si>
  <si>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</si>
  <si>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</si>
  <si>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</si>
  <si>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</si>
  <si>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</si>
  <si>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</si>
  <si>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</si>
  <si>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</si>
  <si>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</si>
  <si>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</si>
  <si>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</si>
  <si>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</si>
  <si>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</si>
  <si>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</si>
  <si>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</si>
  <si>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</si>
  <si>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</si>
  <si>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</si>
  <si>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</si>
  <si>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</si>
  <si>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</si>
  <si>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</si>
  <si>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</si>
  <si>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</si>
  <si>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</si>
  <si>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</si>
  <si>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</si>
  <si>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</si>
  <si>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</si>
  <si>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</si>
  <si>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</si>
  <si>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</si>
  <si>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</si>
  <si>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</si>
  <si>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</si>
  <si>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</si>
  <si>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</si>
  <si>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</si>
  <si>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</si>
  <si>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</si>
  <si>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</si>
  <si>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</si>
  <si>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</si>
  <si>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</si>
  <si>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</si>
  <si>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</si>
  <si>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</si>
  <si>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</si>
  <si>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</si>
  <si>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</si>
  <si>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</si>
  <si>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</si>
  <si>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</si>
  <si>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</si>
  <si>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</si>
  <si>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</si>
  <si>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</si>
  <si>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</si>
  <si>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</si>
  <si>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</si>
  <si>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</si>
  <si>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</si>
  <si>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</si>
  <si>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</si>
  <si>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</si>
  <si>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</si>
  <si>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</si>
  <si>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</si>
  <si>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</si>
  <si>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</si>
  <si>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</si>
  <si>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</si>
  <si>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</si>
  <si>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</si>
  <si>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</si>
  <si>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</si>
  <si>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</si>
  <si>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</si>
  <si>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</si>
  <si>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</si>
  <si>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</si>
  <si>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</si>
  <si>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</si>
  <si>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</si>
  <si>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</si>
  <si>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</si>
  <si>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</si>
  <si>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</si>
  <si>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</si>
  <si>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</si>
  <si>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</si>
  <si>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</si>
  <si>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</si>
  <si>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</si>
  <si>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</si>
  <si>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</si>
  <si>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</si>
  <si>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</si>
  <si>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</si>
  <si>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</si>
  <si>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</si>
  <si>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</si>
  <si>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</si>
  <si>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</si>
  <si>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</si>
  <si>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</si>
  <si>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</si>
  <si>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</si>
  <si>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</si>
  <si>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</si>
  <si>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</si>
  <si>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</si>
  <si>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</si>
  <si>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</si>
  <si>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</si>
  <si>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</si>
  <si>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</si>
  <si>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</si>
  <si>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</si>
  <si>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</si>
  <si>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</si>
  <si>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</si>
  <si>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</si>
  <si>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</si>
  <si>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</si>
  <si>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</si>
  <si>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</si>
  <si>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</si>
  <si>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</si>
  <si>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</si>
  <si>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</si>
  <si>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</si>
  <si>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</si>
  <si>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</si>
  <si>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</si>
  <si>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</si>
  <si>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</si>
  <si>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</si>
  <si>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</si>
  <si>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</si>
  <si>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</si>
  <si>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</si>
  <si>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</si>
  <si>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</si>
  <si>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</si>
  <si>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</si>
  <si>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</si>
  <si>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</si>
  <si>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</si>
  <si>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</si>
  <si>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</si>
  <si>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</si>
  <si>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</si>
  <si>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</si>
  <si>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</si>
  <si>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</si>
  <si>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</si>
  <si>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</si>
  <si>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</si>
  <si>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</si>
  <si>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</si>
  <si>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</si>
  <si>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</si>
  <si>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</si>
  <si>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</si>
  <si>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</si>
  <si>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</si>
  <si>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</si>
  <si>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</si>
  <si>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</si>
  <si>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</si>
  <si>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</si>
  <si>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</si>
  <si>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</si>
  <si>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</si>
  <si>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</si>
  <si>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</si>
  <si>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</si>
  <si>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</si>
  <si>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</si>
  <si>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</si>
  <si>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</si>
  <si>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</si>
  <si>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</si>
  <si>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</si>
  <si>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</si>
  <si>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</si>
  <si>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</si>
  <si>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</si>
  <si>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</si>
  <si>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</si>
  <si>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</si>
  <si>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</si>
  <si>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</si>
  <si>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</si>
  <si>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</si>
  <si>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</si>
  <si>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</si>
  <si>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</si>
  <si>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</si>
  <si>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</si>
  <si>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</si>
  <si>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</si>
  <si>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</si>
  <si>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</si>
  <si>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</si>
  <si>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</si>
  <si>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</si>
  <si>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</si>
  <si>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</si>
  <si>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</si>
  <si>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</si>
  <si>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</si>
  <si>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</si>
  <si>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</si>
  <si>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</si>
  <si>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</si>
  <si>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</si>
  <si>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</si>
  <si>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</si>
  <si>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</si>
  <si>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</si>
  <si>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</si>
  <si>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</si>
  <si>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</si>
  <si>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</si>
  <si>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</si>
  <si>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</si>
  <si>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</si>
  <si>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</si>
  <si>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</si>
  <si>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</si>
  <si>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</si>
  <si>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</si>
  <si>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</si>
  <si>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</si>
  <si>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</si>
  <si>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</si>
  <si>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</si>
  <si>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</si>
  <si>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</si>
  <si>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</si>
  <si>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</si>
  <si>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</si>
  <si>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</si>
  <si>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</si>
  <si>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</si>
  <si>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</si>
  <si>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</si>
  <si>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</si>
  <si>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</si>
  <si>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</si>
  <si>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</si>
  <si>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</si>
  <si>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</si>
  <si>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</si>
  <si>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</si>
  <si>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</si>
  <si>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</si>
  <si>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</si>
  <si>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</si>
  <si>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</si>
  <si>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</si>
  <si>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</si>
  <si>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</si>
  <si>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</si>
  <si>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</si>
  <si>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</si>
  <si>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</si>
  <si>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</si>
  <si>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</si>
  <si>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</si>
  <si>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</si>
  <si>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</si>
  <si>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</si>
  <si>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</si>
  <si>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</si>
  <si>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</si>
  <si>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</si>
  <si>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</si>
  <si>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</si>
  <si>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</si>
  <si>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</si>
  <si>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</si>
  <si>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</si>
  <si>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</si>
  <si>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</si>
  <si>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</si>
  <si>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</si>
  <si>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</si>
  <si>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</si>
  <si>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</si>
  <si>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</si>
  <si>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</si>
  <si>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</si>
  <si>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</si>
  <si>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</si>
  <si>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</si>
  <si>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</si>
  <si>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</si>
  <si>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</si>
  <si>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</si>
  <si>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</si>
  <si>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</si>
  <si>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</si>
  <si>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</si>
  <si>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</si>
  <si>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</si>
  <si>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</si>
  <si>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</si>
  <si>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</si>
  <si>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</si>
  <si>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</si>
  <si>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</si>
  <si>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</si>
  <si>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</si>
  <si>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</si>
  <si>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</si>
  <si>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</si>
  <si>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</si>
  <si>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</si>
  <si>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</si>
  <si>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</si>
  <si>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</si>
  <si>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</si>
  <si>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</si>
  <si>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</si>
  <si>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</si>
  <si>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</si>
  <si>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</si>
  <si>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</si>
  <si>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</si>
  <si>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</si>
  <si>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</si>
  <si>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</si>
  <si>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</si>
  <si>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</si>
  <si>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</si>
  <si>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</si>
  <si>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</si>
  <si>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</si>
  <si>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</si>
  <si>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</si>
  <si>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</si>
  <si>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</si>
  <si>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</si>
  <si>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</si>
  <si>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</si>
  <si>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</si>
  <si>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</si>
  <si>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</si>
  <si>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</si>
  <si>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</si>
  <si>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</si>
  <si>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</si>
  <si>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</si>
  <si>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</si>
  <si>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</si>
  <si>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</si>
  <si>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</si>
  <si>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</si>
  <si>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</si>
  <si>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</si>
  <si>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</si>
  <si>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</si>
  <si>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</si>
  <si>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</si>
  <si>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</si>
  <si>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</si>
  <si>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</si>
  <si>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</si>
  <si>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</si>
  <si>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</si>
  <si>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</si>
  <si>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</si>
  <si>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</si>
  <si>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</si>
  <si>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</si>
  <si>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</si>
  <si>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</si>
  <si>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</si>
  <si>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</si>
  <si>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</si>
  <si>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</si>
  <si>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</si>
  <si>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</si>
  <si>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</si>
  <si>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</si>
  <si>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</si>
  <si>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</si>
  <si>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</si>
  <si>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</si>
  <si>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</si>
  <si>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</si>
  <si>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</si>
  <si>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</si>
  <si>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</si>
  <si>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</si>
  <si>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</si>
  <si>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</si>
  <si>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</si>
  <si>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</si>
  <si>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</si>
  <si>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</si>
  <si>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</si>
  <si>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</si>
  <si>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</si>
  <si>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</si>
  <si>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</si>
  <si>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</si>
  <si>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</si>
  <si>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</si>
  <si>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</si>
  <si>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</si>
  <si>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</si>
  <si>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</si>
  <si>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</si>
  <si>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</si>
  <si>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</si>
  <si>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</si>
  <si>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</si>
  <si>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</si>
  <si>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</si>
  <si>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</si>
  <si>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</si>
  <si>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</si>
  <si>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</si>
  <si>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</si>
  <si>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</si>
  <si>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</si>
  <si>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</si>
  <si>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</si>
  <si>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</si>
  <si>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</si>
  <si>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</si>
  <si>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</si>
  <si>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</si>
  <si>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</si>
  <si>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</si>
  <si>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</si>
  <si>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</si>
  <si>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</si>
  <si>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</si>
  <si>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</si>
  <si>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</si>
  <si>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</si>
  <si>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</si>
  <si>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</si>
  <si>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</si>
  <si>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</si>
  <si>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</si>
  <si>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</si>
  <si>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</si>
  <si>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</si>
  <si>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</si>
  <si>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</si>
  <si>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</si>
  <si>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</si>
  <si>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</si>
  <si>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</si>
  <si>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</si>
  <si>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</si>
  <si>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</si>
  <si>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</si>
  <si>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</si>
  <si>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</si>
  <si>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</si>
  <si>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</si>
  <si>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</si>
  <si>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</si>
  <si>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</si>
  <si>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</si>
  <si>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</si>
  <si>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</si>
  <si>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</si>
  <si>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</si>
  <si>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</si>
  <si>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</si>
  <si>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</si>
  <si>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</si>
  <si>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</si>
  <si>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</si>
  <si>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</si>
  <si>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</si>
  <si>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</si>
  <si>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</si>
  <si>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</si>
  <si>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</si>
  <si>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</si>
  <si>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</si>
  <si>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</si>
  <si>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</si>
  <si>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</si>
  <si>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</si>
  <si>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</si>
  <si>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</si>
  <si>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</si>
  <si>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</si>
  <si>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</si>
  <si>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</si>
  <si>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</si>
  <si>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</si>
  <si>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</si>
  <si>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</si>
  <si>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</si>
  <si>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</si>
  <si>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</si>
  <si>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</si>
  <si>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</si>
  <si>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</si>
  <si>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</si>
  <si>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</si>
  <si>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</si>
  <si>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</si>
  <si>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</si>
  <si>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</si>
  <si>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</si>
  <si>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</si>
  <si>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</si>
  <si>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</si>
  <si>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</si>
  <si>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</si>
  <si>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</si>
  <si>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</si>
  <si>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</si>
  <si>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</si>
  <si>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</si>
  <si>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</si>
  <si>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</si>
  <si>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</si>
  <si>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</si>
  <si>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</si>
  <si>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</si>
  <si>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</si>
  <si>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</si>
  <si>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</si>
  <si>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</si>
  <si>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</si>
  <si>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</si>
  <si>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</si>
  <si>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</si>
  <si>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</si>
  <si>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</si>
  <si>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</si>
  <si>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</si>
  <si>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</si>
  <si>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</si>
  <si>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</si>
  <si>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</si>
  <si>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</si>
  <si>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</si>
  <si>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</si>
  <si>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</si>
  <si>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</si>
  <si>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</si>
  <si>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</si>
  <si>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</si>
  <si>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</si>
  <si>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</si>
  <si>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</si>
  <si>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</si>
  <si>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</si>
  <si>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</si>
  <si>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</si>
  <si>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</si>
  <si>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</si>
  <si>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</si>
  <si>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</si>
  <si>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</si>
  <si>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</si>
  <si>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</si>
  <si>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</si>
  <si>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</si>
  <si>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</si>
  <si>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</si>
  <si>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</si>
  <si>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</si>
  <si>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</si>
  <si>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</si>
  <si>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</si>
  <si>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</si>
  <si>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</si>
  <si>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</si>
  <si>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</si>
  <si>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</si>
  <si>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</si>
  <si>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</si>
  <si>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</si>
  <si>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</si>
  <si>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</si>
  <si>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</si>
  <si>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</si>
  <si>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</si>
  <si>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</si>
  <si>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</si>
  <si>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</si>
  <si>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</si>
  <si>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</si>
  <si>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</si>
  <si>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</si>
  <si>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</si>
  <si>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</si>
  <si>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</si>
  <si>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</si>
  <si>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</si>
  <si>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</si>
  <si>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</si>
  <si>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</si>
  <si>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</si>
  <si>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</si>
  <si>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</si>
  <si>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</si>
  <si>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</si>
  <si>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</si>
  <si>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</si>
  <si>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</si>
  <si>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</si>
  <si>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</si>
  <si>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</si>
  <si>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</si>
  <si>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</si>
  <si>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</si>
  <si>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</si>
  <si>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</si>
  <si>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</si>
  <si>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</si>
  <si>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</si>
  <si>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</si>
  <si>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</si>
  <si>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</si>
  <si>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</si>
  <si>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</si>
  <si>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</si>
  <si>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</si>
  <si>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</si>
  <si>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</si>
  <si>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</si>
  <si>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</si>
  <si>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</si>
  <si>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</si>
  <si>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</si>
  <si>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</si>
  <si>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</si>
  <si>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</si>
  <si>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</si>
  <si>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</si>
  <si>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</si>
  <si>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</si>
  <si>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</si>
  <si>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</si>
  <si>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</si>
  <si>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</si>
  <si>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</si>
  <si>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</si>
  <si>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</si>
  <si>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</si>
  <si>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</si>
  <si>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</si>
  <si>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</si>
  <si>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</si>
  <si>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</si>
  <si>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</si>
  <si>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</si>
  <si>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</si>
  <si>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</si>
  <si>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</si>
  <si>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</si>
  <si>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</si>
  <si>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</si>
  <si>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</si>
  <si>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</si>
  <si>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</si>
  <si>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</si>
  <si>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</si>
  <si>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</si>
  <si>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</si>
  <si>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</si>
  <si>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</si>
  <si>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</si>
  <si>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</si>
  <si>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</si>
  <si>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</si>
  <si>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</si>
  <si>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</si>
  <si>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</si>
  <si>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</si>
  <si>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</si>
  <si>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</si>
  <si>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</si>
  <si>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</si>
  <si>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</si>
  <si>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</si>
  <si>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</si>
  <si>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</si>
  <si>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</si>
  <si>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</si>
  <si>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</si>
  <si>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</si>
  <si>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</si>
  <si>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</si>
  <si>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</si>
  <si>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</si>
  <si>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</si>
  <si>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</si>
  <si>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</si>
  <si>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</si>
  <si>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</si>
  <si>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</si>
  <si>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</si>
  <si>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</si>
  <si>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</si>
  <si>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</si>
  <si>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</si>
  <si>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</si>
  <si>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</si>
  <si>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</si>
  <si>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</si>
  <si>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</si>
  <si>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</si>
  <si>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</si>
  <si>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</si>
  <si>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</si>
  <si>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</si>
  <si>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</si>
  <si>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</si>
  <si>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</si>
  <si>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</si>
  <si>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</si>
  <si>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</si>
  <si>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</si>
  <si>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</si>
  <si>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</si>
  <si>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</si>
  <si>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</si>
  <si>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</si>
  <si>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</si>
  <si>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</si>
  <si>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</si>
  <si>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</si>
  <si>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</si>
  <si>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</si>
  <si>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</si>
  <si>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</si>
  <si>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</si>
  <si>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</si>
  <si>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</si>
  <si>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</si>
  <si>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</si>
  <si>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</si>
  <si>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</si>
  <si>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</si>
  <si>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</si>
  <si>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</si>
  <si>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</si>
  <si>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</si>
  <si>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</si>
  <si>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</si>
  <si>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</si>
  <si>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</si>
  <si>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</si>
  <si>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</si>
  <si>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</si>
  <si>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</si>
  <si>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</si>
  <si>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</si>
  <si>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</si>
  <si>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</si>
  <si>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</si>
  <si>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</si>
  <si>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</si>
  <si>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</si>
  <si>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</si>
  <si>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</si>
  <si>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</si>
  <si>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</si>
  <si>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</si>
  <si>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</si>
  <si>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</si>
  <si>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</si>
  <si>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</si>
  <si>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</si>
  <si>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</si>
  <si>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</si>
  <si>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</si>
  <si>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</si>
  <si>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</si>
  <si>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</si>
  <si>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</si>
  <si>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</si>
  <si>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</si>
  <si>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</si>
  <si>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</si>
  <si>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</si>
  <si>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</si>
  <si>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</si>
  <si>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</si>
  <si>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</si>
  <si>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</si>
  <si>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</si>
  <si>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</si>
  <si>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</si>
  <si>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</si>
  <si>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</si>
  <si>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</si>
  <si>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</si>
  <si>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</si>
  <si>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</si>
  <si>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</si>
  <si>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</si>
  <si>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</si>
  <si>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</si>
  <si>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</si>
  <si>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</si>
  <si>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</si>
  <si>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</si>
  <si>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</si>
  <si>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</si>
  <si>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</si>
  <si>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</si>
  <si>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</si>
  <si>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</si>
  <si>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</si>
  <si>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</si>
  <si>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</si>
  <si>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</si>
  <si>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</si>
  <si>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</si>
  <si>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</si>
  <si>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</si>
  <si>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</si>
  <si>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</si>
  <si>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</si>
  <si>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</si>
  <si>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</si>
  <si>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</si>
  <si>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</si>
  <si>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</si>
  <si>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</si>
  <si>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</si>
  <si>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</si>
  <si>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</si>
  <si>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</si>
  <si>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</si>
  <si>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</si>
  <si>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</si>
  <si>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</si>
  <si>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</si>
  <si>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</si>
  <si>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</si>
  <si>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</si>
  <si>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</si>
  <si>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</si>
  <si>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</si>
  <si>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</si>
  <si>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</si>
  <si>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</si>
  <si>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</si>
  <si>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</si>
  <si>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</si>
  <si>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</si>
  <si>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</si>
  <si>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</si>
  <si>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</si>
  <si>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</si>
  <si>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</si>
  <si>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</si>
  <si>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</si>
  <si>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</si>
  <si>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</si>
  <si>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</si>
  <si>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</si>
  <si>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</si>
  <si>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</si>
  <si>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</si>
  <si>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</si>
  <si>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</si>
  <si>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</si>
  <si>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</si>
  <si>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</si>
  <si>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</si>
  <si>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</si>
  <si>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</si>
  <si>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</si>
  <si>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</si>
  <si>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</si>
  <si>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</si>
  <si>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</si>
  <si>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</si>
  <si>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</si>
  <si>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</si>
  <si>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</si>
  <si>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</si>
  <si>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</si>
  <si>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</si>
  <si>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</si>
  <si>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</si>
  <si>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</si>
  <si>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</si>
  <si>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</si>
  <si>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</si>
  <si>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</si>
  <si>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</si>
  <si>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</si>
  <si>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</si>
  <si>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</si>
  <si>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</si>
  <si>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</si>
  <si>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</si>
  <si>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</si>
  <si>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</si>
  <si>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</si>
  <si>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</si>
  <si>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</si>
  <si>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</si>
  <si>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</si>
  <si>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</si>
  <si>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</si>
  <si>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</si>
  <si>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</si>
  <si>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</si>
  <si>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</si>
  <si>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</si>
  <si>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</si>
  <si>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</si>
  <si>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</si>
  <si>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</si>
  <si>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</si>
  <si>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</si>
  <si>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</si>
  <si>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</si>
  <si>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</si>
  <si>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</si>
  <si>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</si>
  <si>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</si>
  <si>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</si>
  <si>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</si>
  <si>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</si>
  <si>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</si>
  <si>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</si>
  <si>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</si>
  <si>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</si>
  <si>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</si>
  <si>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</si>
  <si>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</si>
  <si>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</si>
  <si>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</si>
  <si>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</si>
  <si>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</si>
  <si>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</si>
  <si>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</si>
  <si>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</si>
  <si>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</si>
  <si>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</si>
  <si>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</si>
  <si>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</si>
  <si>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</si>
  <si>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</si>
  <si>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</si>
  <si>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</si>
  <si>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</si>
  <si>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</si>
  <si>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</si>
  <si>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</si>
  <si>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</si>
  <si>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</si>
  <si>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</si>
  <si>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</si>
  <si>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</si>
  <si>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</si>
  <si>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</si>
  <si>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</si>
  <si>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</si>
  <si>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</si>
  <si>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</si>
  <si>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</si>
  <si>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</si>
  <si>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</si>
  <si>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</si>
  <si>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</si>
  <si>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</si>
  <si>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</si>
  <si>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</si>
  <si>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</si>
  <si>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</si>
  <si>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</si>
  <si>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</si>
  <si>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</si>
  <si>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</si>
  <si>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</si>
  <si>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</si>
  <si>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</si>
  <si>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</si>
  <si>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</si>
  <si>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</si>
  <si>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</si>
  <si>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</si>
  <si>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</si>
  <si>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</si>
  <si>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</si>
  <si>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</si>
  <si>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</si>
  <si>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</si>
  <si>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</si>
  <si>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</si>
  <si>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</si>
  <si>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</si>
  <si>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</si>
  <si>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</si>
  <si>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</si>
  <si>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</si>
  <si>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</si>
  <si>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</si>
  <si>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</si>
  <si>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</si>
  <si>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</si>
  <si>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</si>
  <si>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</si>
  <si>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</si>
  <si>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</si>
  <si>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</si>
  <si>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</si>
  <si>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</si>
  <si>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</si>
  <si>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</si>
  <si>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</si>
  <si>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</si>
  <si>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</si>
  <si>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</si>
  <si>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</si>
  <si>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</si>
  <si>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</si>
  <si>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</si>
  <si>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</si>
  <si>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</si>
  <si>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</si>
  <si>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</si>
  <si>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</si>
  <si>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</si>
  <si>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</si>
  <si>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</si>
  <si>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</si>
  <si>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</si>
  <si>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</si>
  <si>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</si>
  <si>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</si>
  <si>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</si>
  <si>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</si>
  <si>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</si>
  <si>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</si>
  <si>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</si>
  <si>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</si>
  <si>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</si>
  <si>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</si>
  <si>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</si>
  <si>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</si>
  <si>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</si>
  <si>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</si>
  <si>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</si>
  <si>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</si>
  <si>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</si>
  <si>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</si>
  <si>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</si>
  <si>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</si>
  <si>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</si>
  <si>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</si>
  <si>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</si>
  <si>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</si>
  <si>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</si>
  <si>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</si>
  <si>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</si>
  <si>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</si>
  <si>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</si>
  <si>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</si>
  <si>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</si>
  <si>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</si>
  <si>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</si>
  <si>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</si>
  <si>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</si>
  <si>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</si>
  <si>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</si>
  <si>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</si>
  <si>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</si>
  <si>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</si>
  <si>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</si>
  <si>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</si>
  <si>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</si>
  <si>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</si>
  <si>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</si>
  <si>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</si>
  <si>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</si>
  <si>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</si>
  <si>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</si>
  <si>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</si>
  <si>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</si>
  <si>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</si>
  <si>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</si>
  <si>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</si>
  <si>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</si>
  <si>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</si>
  <si>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</si>
  <si>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</si>
  <si>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</si>
  <si>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</si>
  <si>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</si>
  <si>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</si>
  <si>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</si>
  <si>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</si>
  <si>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</si>
  <si>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</si>
  <si>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</si>
  <si>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</si>
  <si>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</si>
  <si>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</si>
  <si>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</si>
  <si>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</si>
  <si>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</si>
  <si>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</si>
  <si>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</si>
  <si>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</si>
  <si>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</si>
  <si>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</si>
  <si>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</si>
  <si>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</si>
  <si>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</si>
  <si>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</si>
  <si>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</si>
  <si>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</si>
  <si>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</si>
  <si>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</si>
  <si>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</si>
  <si>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</si>
  <si>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</si>
  <si>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</si>
  <si>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</si>
  <si>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</si>
  <si>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</si>
  <si>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</si>
  <si>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</si>
  <si>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</si>
  <si>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</si>
  <si>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</si>
  <si>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</si>
  <si>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</si>
  <si>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</si>
  <si>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</si>
  <si>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</si>
  <si>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</si>
  <si>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</si>
  <si>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</si>
  <si>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</si>
  <si>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</si>
  <si>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</si>
  <si>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</si>
  <si>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</si>
  <si>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</si>
  <si>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</si>
  <si>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</si>
  <si>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</si>
  <si>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</si>
  <si>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</si>
  <si>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</si>
  <si>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</si>
  <si>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</si>
  <si>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</si>
  <si>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</si>
  <si>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</si>
  <si>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</si>
  <si>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</si>
  <si>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</si>
  <si>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</si>
  <si>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</si>
  <si>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</si>
  <si>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</si>
  <si>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</si>
  <si>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</si>
  <si>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</si>
  <si>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</si>
  <si>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</si>
  <si>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</si>
  <si>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</si>
  <si>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</si>
  <si>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</si>
  <si>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</si>
  <si>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</si>
  <si>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</si>
  <si>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</si>
  <si>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</si>
  <si>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</si>
  <si>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</si>
  <si>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</si>
  <si>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</si>
  <si>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</si>
  <si>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</si>
  <si>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</si>
  <si>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</si>
  <si>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</si>
  <si>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</si>
  <si>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</si>
  <si>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</si>
  <si>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</si>
  <si>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</si>
  <si>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</si>
  <si>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</si>
  <si>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</si>
  <si>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</si>
  <si>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</si>
  <si>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</si>
  <si>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</si>
  <si>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</si>
  <si>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</si>
  <si>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</si>
  <si>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</si>
  <si>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</si>
  <si>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</si>
  <si>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</si>
  <si>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</si>
  <si>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</si>
  <si>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</si>
  <si>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</si>
  <si>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</si>
  <si>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</si>
  <si>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</si>
  <si>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</si>
  <si>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</si>
  <si>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</si>
  <si>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</si>
  <si>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</si>
  <si>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</si>
  <si>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</si>
  <si>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</si>
  <si>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</si>
  <si>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</si>
  <si>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</si>
  <si>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</si>
  <si>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</si>
  <si>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</si>
  <si>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</si>
  <si>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</si>
  <si>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</si>
  <si>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</si>
  <si>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</si>
  <si>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</si>
  <si>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</si>
  <si>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</si>
  <si>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</si>
  <si>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</si>
  <si>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</si>
  <si>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</si>
  <si>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</si>
  <si>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</si>
  <si>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</si>
  <si>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</si>
  <si>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</si>
  <si>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</si>
  <si>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</si>
  <si>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</si>
  <si>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</si>
  <si>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</si>
  <si>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</si>
  <si>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</si>
  <si>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</si>
  <si>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</si>
  <si>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</si>
  <si>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</si>
  <si>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</si>
  <si>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</si>
  <si>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</si>
  <si>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</si>
  <si>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</si>
  <si>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</si>
  <si>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</si>
  <si>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</si>
  <si>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</si>
  <si>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</si>
  <si>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</si>
  <si>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</si>
  <si>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</si>
  <si>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</si>
  <si>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</si>
  <si>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</si>
  <si>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</si>
  <si>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</si>
  <si>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</si>
  <si>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</si>
  <si>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</si>
  <si>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</si>
  <si>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</si>
  <si>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</si>
  <si>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</si>
  <si>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</si>
  <si>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</si>
  <si>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</si>
  <si>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</si>
  <si>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</si>
  <si>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</si>
  <si>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</si>
  <si>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</si>
  <si>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</si>
  <si>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</si>
  <si>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</si>
  <si>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</si>
  <si>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</si>
  <si>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</si>
  <si>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</si>
  <si>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</si>
  <si>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</si>
  <si>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</si>
  <si>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</si>
  <si>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</si>
  <si>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</si>
  <si>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</si>
  <si>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</si>
  <si>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</si>
  <si>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</si>
  <si>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</si>
  <si>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</si>
  <si>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</si>
  <si>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</si>
  <si>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</si>
  <si>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</si>
  <si>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</si>
  <si>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</si>
  <si>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</si>
  <si>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</si>
  <si>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</si>
  <si>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</si>
  <si>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</si>
  <si>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</si>
  <si>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</si>
  <si>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</si>
  <si>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</si>
  <si>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</si>
  <si>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</si>
  <si>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</si>
  <si>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</si>
  <si>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</si>
  <si>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</si>
  <si>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</si>
  <si>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</si>
  <si>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</si>
  <si>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</si>
  <si>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</si>
  <si>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</si>
  <si>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</si>
  <si>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</si>
  <si>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</si>
  <si>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</si>
  <si>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</si>
  <si>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</si>
  <si>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</si>
  <si>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</si>
  <si>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</si>
  <si>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</si>
  <si>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</si>
  <si>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</si>
  <si>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</si>
  <si>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</si>
  <si>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</si>
  <si>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</si>
  <si>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</si>
  <si>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</si>
  <si>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</si>
  <si>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</si>
  <si>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</si>
  <si>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</si>
  <si>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</si>
  <si>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</si>
  <si>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</si>
  <si>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</si>
  <si>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</si>
  <si>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</si>
  <si>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</si>
  <si>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</si>
  <si>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</si>
  <si>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</si>
  <si>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</si>
  <si>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</si>
  <si>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</si>
  <si>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</si>
  <si>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</si>
  <si>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</si>
  <si>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</si>
  <si>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</si>
  <si>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</si>
  <si>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</si>
  <si>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</si>
  <si>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</si>
  <si>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</si>
  <si>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</si>
  <si>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</si>
  <si>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</si>
  <si>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</si>
  <si>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</si>
  <si>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</si>
  <si>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</si>
  <si>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</si>
  <si>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</si>
  <si>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</si>
  <si>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</si>
  <si>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</si>
  <si>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</si>
  <si>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</si>
  <si>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</si>
  <si>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</si>
  <si>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</si>
  <si>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</si>
  <si>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</si>
  <si>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</si>
  <si>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</si>
  <si>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</si>
  <si>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</si>
  <si>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</si>
  <si>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</si>
  <si>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</si>
  <si>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</si>
  <si>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</si>
  <si>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</si>
  <si>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</si>
  <si>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</si>
  <si>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</si>
  <si>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</si>
  <si>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</si>
  <si>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</si>
  <si>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</si>
  <si>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</si>
  <si>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</si>
  <si>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</si>
  <si>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</si>
  <si>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</si>
  <si>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</si>
  <si>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</si>
  <si>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</si>
  <si>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</si>
  <si>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</si>
  <si>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</si>
  <si>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</si>
  <si>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</si>
  <si>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</si>
  <si>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</si>
  <si>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</si>
  <si>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</si>
  <si>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</si>
  <si>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</si>
  <si>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</si>
  <si>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</si>
  <si>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</si>
  <si>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</si>
  <si>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</si>
  <si>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</si>
  <si>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</si>
  <si>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</si>
  <si>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</si>
  <si>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</si>
  <si>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</si>
  <si>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</si>
  <si>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</si>
  <si>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</si>
  <si>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</si>
  <si>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</si>
  <si>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</si>
  <si>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</si>
  <si>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</si>
  <si>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</si>
  <si>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</si>
  <si>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</si>
  <si>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</si>
  <si>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</si>
  <si>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</si>
  <si>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</si>
  <si>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</si>
  <si>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</si>
  <si>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</si>
  <si>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</si>
  <si>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</si>
  <si>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</si>
  <si>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</si>
  <si>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</si>
  <si>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</si>
  <si>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</si>
  <si>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</si>
  <si>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</si>
  <si>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</si>
  <si>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</si>
  <si>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</si>
  <si>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</si>
  <si>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</si>
  <si>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</si>
  <si>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</si>
  <si>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</si>
  <si>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</si>
  <si>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</si>
  <si>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</si>
  <si>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</si>
  <si>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</si>
  <si>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</si>
  <si>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</si>
  <si>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</si>
  <si>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</si>
  <si>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</si>
  <si>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</si>
  <si>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</si>
  <si>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</si>
  <si>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</si>
  <si>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</si>
  <si>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</si>
  <si>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</si>
  <si>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</si>
  <si>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</si>
  <si>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</si>
  <si>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</si>
  <si>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</si>
  <si>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</si>
  <si>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</si>
  <si>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</si>
  <si>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</si>
  <si>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</si>
  <si>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</si>
  <si>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</si>
  <si>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</si>
  <si>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</si>
  <si>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</si>
  <si>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</si>
  <si>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</si>
  <si>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</si>
  <si>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</si>
  <si>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</si>
  <si>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</si>
  <si>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</si>
  <si>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</si>
  <si>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</si>
  <si>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</si>
  <si>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</si>
  <si>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</si>
  <si>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</si>
  <si>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</si>
  <si>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</si>
  <si>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</si>
  <si>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</si>
  <si>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</si>
  <si>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</si>
  <si>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</si>
  <si>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</si>
  <si>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</si>
  <si>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</si>
  <si>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</si>
  <si>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</si>
  <si>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</si>
  <si>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</si>
  <si>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</si>
  <si>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</si>
  <si>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</si>
  <si>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</si>
  <si>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</si>
  <si>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</si>
  <si>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</si>
  <si>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</si>
  <si>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</si>
  <si>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</si>
  <si>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</si>
  <si>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</si>
  <si>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</si>
  <si>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</si>
  <si>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</si>
  <si>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</si>
  <si>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</si>
  <si>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</si>
  <si>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</si>
  <si>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</si>
  <si>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</si>
  <si>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</si>
  <si>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</si>
  <si>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</si>
  <si>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</si>
  <si>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</si>
  <si>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</si>
  <si>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</si>
  <si>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</si>
  <si>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</si>
  <si>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</si>
  <si>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</si>
  <si>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</si>
  <si>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</si>
  <si>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</si>
  <si>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</si>
  <si>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</si>
  <si>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</si>
  <si>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</si>
  <si>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</si>
  <si>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</si>
  <si>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</si>
  <si>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</si>
  <si>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</si>
  <si>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</si>
  <si>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</si>
  <si>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</si>
  <si>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</si>
  <si>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</si>
  <si>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</si>
  <si>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</si>
  <si>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</si>
  <si>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</si>
  <si>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</si>
  <si>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</si>
  <si>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</si>
  <si>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</si>
  <si>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</si>
  <si>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</si>
  <si>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</si>
  <si>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</si>
  <si>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</si>
  <si>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</si>
  <si>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</si>
  <si>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</si>
  <si>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</si>
  <si>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</si>
  <si>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</si>
  <si>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</si>
  <si>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</si>
  <si>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</si>
  <si>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</si>
  <si>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</si>
  <si>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</si>
  <si>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</si>
  <si>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</si>
  <si>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</si>
  <si>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</si>
  <si>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</si>
  <si>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</si>
  <si>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</si>
  <si>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</si>
  <si>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</si>
  <si>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</si>
  <si>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</si>
  <si>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</si>
  <si>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</si>
  <si>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</si>
  <si>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</si>
  <si>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</si>
  <si>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</si>
  <si>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</si>
  <si>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</si>
  <si>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</si>
  <si>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</si>
  <si>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</si>
  <si>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</si>
  <si>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</si>
  <si>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</si>
  <si>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</si>
  <si>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</si>
  <si>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</si>
  <si>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</si>
  <si>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</si>
  <si>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</si>
  <si>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</si>
  <si>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</si>
  <si>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</si>
  <si>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</si>
  <si>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</si>
  <si>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</si>
  <si>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</si>
  <si>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</si>
  <si>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</si>
  <si>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</si>
  <si>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</si>
  <si>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</si>
  <si>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</si>
  <si>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</si>
  <si>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</si>
  <si>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</si>
  <si>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</si>
  <si>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</si>
  <si>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</si>
  <si>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</si>
  <si>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</si>
  <si>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</si>
  <si>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</si>
  <si>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</si>
  <si>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</si>
  <si>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</si>
  <si>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</si>
  <si>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</si>
  <si>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</si>
  <si>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</si>
  <si>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</si>
  <si>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</si>
  <si>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</si>
  <si>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</si>
  <si>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</si>
  <si>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</si>
  <si>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</si>
  <si>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</si>
  <si>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</si>
  <si>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</si>
  <si>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</si>
  <si>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</si>
  <si>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</si>
  <si>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</si>
  <si>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</si>
  <si>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</si>
  <si>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</si>
  <si>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</si>
  <si>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</si>
  <si>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</si>
  <si>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</si>
  <si>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</si>
  <si>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</si>
  <si>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</si>
  <si>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</si>
  <si>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</si>
  <si>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</si>
  <si>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</si>
  <si>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</si>
  <si>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</si>
  <si>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</si>
  <si>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</si>
  <si>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</si>
  <si>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</si>
  <si>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</si>
  <si>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</si>
  <si>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</si>
  <si>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</si>
  <si>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</si>
  <si>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</si>
  <si>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</si>
  <si>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</si>
  <si>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</si>
  <si>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</si>
  <si>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</si>
  <si>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</si>
  <si>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</si>
  <si>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</si>
  <si>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</si>
  <si>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</si>
  <si>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</si>
  <si>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</si>
  <si>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</si>
  <si>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</si>
  <si>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</si>
  <si>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</si>
  <si>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</si>
  <si>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</si>
  <si>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</si>
  <si>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</si>
  <si>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</si>
  <si>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</si>
  <si>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</si>
  <si>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</si>
  <si>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</si>
  <si>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</si>
  <si>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</si>
  <si>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</si>
  <si>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</si>
  <si>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</si>
  <si>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</si>
  <si>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</si>
  <si>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</si>
  <si>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</si>
  <si>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</si>
  <si>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</si>
  <si>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</si>
  <si>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</si>
  <si>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</si>
  <si>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</si>
  <si>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</si>
  <si>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</si>
  <si>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</si>
  <si>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</si>
  <si>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</si>
  <si>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</si>
  <si>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</si>
  <si>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</si>
  <si>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</si>
  <si>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</si>
  <si>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</si>
  <si>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</si>
  <si>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</si>
  <si>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</si>
  <si>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</si>
  <si>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</si>
  <si>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</si>
  <si>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</si>
  <si>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</si>
  <si>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</si>
  <si>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</si>
  <si>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</si>
  <si>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</si>
  <si>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</si>
  <si>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</si>
  <si>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</si>
  <si>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</si>
  <si>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</si>
  <si>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</si>
  <si>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</si>
  <si>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</si>
  <si>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</si>
  <si>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</si>
  <si>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</si>
  <si>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</si>
  <si>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</si>
  <si>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</si>
  <si>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</si>
  <si>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</si>
  <si>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</si>
  <si>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</si>
  <si>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</si>
  <si>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</si>
  <si>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</si>
  <si>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</si>
  <si>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</si>
  <si>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</si>
  <si>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</si>
  <si>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</si>
  <si>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</si>
  <si>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</si>
  <si>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</si>
  <si>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</si>
  <si>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</si>
  <si>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</si>
  <si>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</si>
  <si>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</si>
  <si>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</si>
  <si>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</si>
  <si>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</si>
  <si>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</si>
  <si>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</si>
  <si>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</si>
  <si>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</si>
  <si>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</si>
  <si>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</si>
  <si>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</si>
  <si>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</si>
  <si>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</si>
  <si>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</si>
  <si>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</si>
  <si>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</si>
  <si>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</si>
  <si>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</si>
  <si>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</si>
  <si>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</si>
  <si>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</si>
  <si>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</si>
  <si>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</si>
  <si>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</si>
  <si>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</si>
  <si>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</si>
  <si>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</si>
  <si>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</si>
  <si>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</si>
  <si>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</si>
  <si>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</si>
  <si>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</si>
  <si>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</si>
  <si>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</si>
  <si>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</si>
  <si>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</si>
  <si>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</si>
  <si>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</si>
  <si>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</si>
  <si>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</si>
  <si>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</si>
  <si>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</si>
  <si>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</si>
  <si>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</si>
  <si>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</si>
  <si>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</si>
  <si>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</si>
  <si>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</si>
  <si>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</si>
  <si>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</si>
  <si>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</si>
  <si>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</si>
  <si>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</si>
  <si>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</si>
  <si>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</si>
  <si>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</si>
  <si>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</si>
  <si>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</si>
  <si>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</si>
  <si>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</si>
  <si>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</si>
  <si>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</si>
  <si>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</si>
  <si>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</si>
  <si>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</si>
  <si>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</si>
  <si>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</si>
  <si>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</si>
  <si>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</si>
  <si>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</si>
  <si>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</si>
  <si>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</si>
  <si>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</si>
  <si>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</si>
  <si>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</si>
  <si>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</si>
  <si>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</si>
  <si>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</si>
  <si>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</si>
  <si>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</si>
  <si>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</si>
  <si>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</si>
  <si>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</si>
  <si>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</si>
  <si>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</si>
  <si>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</si>
  <si>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</si>
  <si>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</si>
  <si>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</si>
  <si>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</si>
  <si>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</si>
  <si>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</si>
  <si>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</si>
  <si>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</si>
  <si>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</si>
  <si>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</si>
  <si>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</si>
  <si>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</si>
  <si>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</si>
  <si>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</si>
  <si>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</si>
  <si>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</si>
  <si>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</si>
  <si>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</si>
  <si>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</si>
  <si>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</si>
  <si>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</si>
  <si>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</si>
  <si>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</si>
  <si>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</si>
  <si>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</si>
  <si>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</si>
  <si>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</si>
  <si>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</si>
  <si>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</si>
  <si>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</si>
  <si>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</si>
  <si>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</si>
  <si>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</si>
  <si>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</si>
  <si>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</si>
  <si>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</si>
  <si>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</si>
  <si>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</si>
  <si>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</si>
  <si>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</si>
  <si>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</si>
  <si>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</si>
  <si>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</si>
  <si>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</si>
  <si>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</si>
  <si>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</si>
  <si>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</si>
  <si>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</si>
  <si>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</si>
  <si>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</si>
  <si>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</si>
  <si>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</si>
  <si>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</si>
  <si>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</si>
  <si>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</si>
  <si>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</si>
  <si>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</si>
  <si>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</si>
  <si>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</si>
  <si>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</si>
  <si>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</si>
  <si>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</si>
  <si>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</si>
  <si>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</si>
  <si>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</si>
  <si>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</si>
  <si>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</si>
  <si>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</si>
  <si>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</si>
  <si>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</si>
  <si>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</si>
  <si>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</si>
  <si>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</si>
  <si>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</si>
  <si>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</si>
  <si>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</si>
  <si>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</si>
  <si>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</si>
  <si>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</si>
  <si>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</si>
  <si>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</si>
  <si>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</si>
  <si>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</si>
  <si>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</si>
  <si>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</si>
  <si>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</si>
  <si>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</si>
  <si>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</si>
  <si>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</si>
  <si>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</si>
  <si>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</si>
  <si>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</si>
  <si>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</si>
  <si>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</si>
  <si>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</si>
  <si>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</si>
  <si>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</si>
  <si>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</si>
  <si>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</si>
  <si>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</si>
  <si>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</si>
  <si>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</si>
  <si>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</si>
  <si>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</si>
  <si>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</si>
  <si>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</si>
  <si>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</si>
  <si>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</si>
  <si>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</si>
  <si>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</si>
  <si>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</si>
  <si>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</si>
  <si>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</si>
  <si>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</si>
  <si>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</si>
  <si>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</si>
  <si>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</si>
  <si>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</si>
  <si>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</si>
  <si>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</si>
  <si>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</si>
  <si>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</si>
  <si>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</si>
  <si>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</si>
  <si>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</si>
  <si>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</si>
  <si>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</si>
  <si>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</si>
  <si>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</si>
  <si>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</si>
  <si>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</si>
  <si>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</si>
  <si>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</si>
  <si>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</si>
  <si>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</si>
  <si>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</si>
  <si>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</si>
  <si>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</si>
  <si>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</si>
  <si>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</si>
  <si>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</si>
  <si>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</si>
  <si>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</si>
  <si>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</si>
  <si>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</si>
  <si>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</si>
  <si>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</si>
  <si>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</si>
  <si>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</si>
  <si>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</si>
  <si>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</si>
  <si>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</si>
  <si>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</si>
  <si>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</si>
  <si>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</si>
  <si>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</si>
  <si>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</si>
  <si>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</si>
  <si>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</si>
  <si>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</si>
  <si>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</si>
  <si>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</si>
  <si>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</si>
  <si>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</si>
  <si>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</si>
  <si>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</si>
  <si>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</si>
  <si>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</si>
  <si>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</si>
  <si>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</si>
  <si>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</si>
  <si>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</si>
  <si>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</si>
  <si>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</si>
  <si>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</si>
  <si>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</si>
  <si>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</si>
  <si>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</si>
  <si>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</si>
  <si>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</si>
  <si>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</si>
  <si>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</si>
  <si>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</si>
  <si>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</si>
  <si>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</si>
  <si>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</si>
  <si>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</si>
  <si>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</si>
  <si>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</si>
  <si>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</si>
  <si>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</si>
  <si>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</si>
  <si>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</si>
  <si>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</si>
  <si>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</si>
  <si>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</si>
  <si>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</si>
  <si>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</si>
  <si>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</si>
  <si>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</si>
  <si>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</si>
  <si>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</si>
  <si>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</si>
  <si>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</si>
  <si>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</si>
  <si>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</si>
  <si>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</si>
  <si>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</si>
  <si>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</si>
  <si>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</si>
  <si>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</si>
  <si>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</si>
  <si>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</si>
  <si>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</si>
  <si>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</si>
  <si>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</si>
  <si>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</si>
  <si>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</si>
  <si>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</si>
  <si>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</si>
  <si>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</si>
  <si>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</si>
  <si>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</si>
  <si>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</si>
  <si>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</si>
  <si>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</si>
  <si>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</si>
  <si>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</si>
  <si>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</si>
  <si>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</si>
  <si>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</si>
  <si>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</si>
  <si>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</si>
  <si>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</si>
  <si>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</si>
  <si>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</si>
  <si>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</si>
  <si>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</si>
  <si>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</si>
  <si>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</si>
  <si>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</si>
  <si>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</si>
  <si>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</si>
  <si>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</si>
  <si>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</si>
  <si>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</si>
  <si>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</si>
  <si>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</si>
  <si>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</si>
  <si>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</si>
  <si>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</si>
  <si>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</si>
  <si>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</si>
  <si>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</si>
  <si>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</si>
  <si>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</si>
  <si>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</si>
  <si>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</si>
  <si>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</si>
  <si>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</si>
  <si>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</si>
  <si>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</si>
  <si>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</si>
  <si>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</si>
  <si>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</si>
  <si>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</si>
  <si>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</si>
  <si>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</si>
  <si>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</si>
  <si>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</si>
  <si>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</si>
  <si>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</si>
  <si>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</si>
  <si>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</si>
  <si>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</si>
  <si>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</si>
  <si>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</si>
  <si>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</si>
  <si>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</si>
  <si>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</si>
  <si>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</si>
  <si>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</si>
  <si>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</si>
  <si>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</si>
  <si>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</si>
  <si>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</si>
  <si>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</si>
  <si>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</si>
  <si>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</si>
  <si>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</si>
  <si>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</si>
  <si>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</si>
  <si>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</si>
  <si>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</si>
  <si>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</si>
  <si>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</si>
  <si>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</si>
  <si>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</si>
  <si>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</si>
  <si>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</si>
  <si>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</si>
  <si>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</si>
  <si>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</si>
  <si>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</si>
  <si>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</si>
  <si>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</si>
  <si>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</si>
  <si>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</si>
  <si>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</si>
  <si>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</si>
  <si>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</si>
  <si>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</si>
  <si>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</si>
  <si>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</si>
  <si>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</si>
  <si>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</si>
  <si>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</si>
  <si>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</si>
  <si>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</si>
  <si>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</si>
  <si>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</si>
  <si>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</si>
  <si>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</si>
  <si>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</si>
  <si>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</si>
  <si>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</si>
  <si>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</si>
  <si>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</si>
  <si>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</si>
  <si>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</si>
  <si>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</si>
  <si>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</si>
  <si>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</si>
  <si>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</si>
  <si>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</si>
  <si>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</si>
  <si>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</si>
  <si>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</si>
  <si>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</si>
  <si>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</si>
  <si>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</si>
  <si>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</si>
  <si>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</si>
  <si>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</si>
  <si>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</si>
  <si>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</si>
  <si>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</si>
  <si>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</si>
  <si>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</si>
  <si>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</si>
  <si>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</si>
  <si>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</si>
  <si>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</si>
  <si>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</si>
  <si>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</si>
  <si>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</si>
  <si>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</si>
  <si>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</si>
  <si>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</si>
  <si>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</si>
  <si>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</si>
  <si>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</si>
  <si>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</si>
  <si>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</si>
  <si>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</si>
  <si>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</si>
  <si>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</si>
  <si>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</si>
  <si>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</si>
  <si>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</si>
  <si>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</si>
  <si>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</si>
  <si>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</si>
  <si>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</si>
  <si>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</si>
  <si>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</si>
  <si>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</si>
  <si>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</si>
  <si>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</si>
  <si>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</si>
  <si>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</si>
  <si>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</si>
  <si>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</si>
  <si>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</si>
  <si>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</si>
  <si>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</si>
  <si>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</si>
  <si>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</si>
  <si>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</si>
  <si>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</si>
  <si>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</si>
  <si>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</si>
  <si>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</si>
  <si>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</si>
  <si>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</si>
  <si>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</si>
  <si>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</si>
  <si>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</si>
  <si>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</si>
  <si>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</si>
  <si>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</si>
  <si>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</si>
  <si>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</si>
  <si>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</si>
  <si>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</si>
  <si>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</si>
  <si>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</si>
  <si>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</si>
  <si>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</si>
  <si>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</si>
  <si>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</si>
  <si>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</si>
  <si>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</si>
  <si>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</si>
  <si>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</si>
  <si>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</si>
  <si>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</si>
  <si>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</si>
  <si>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</si>
  <si>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</si>
  <si>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</si>
  <si>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</si>
  <si>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</si>
  <si>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</si>
  <si>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</si>
  <si>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</si>
  <si>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</si>
  <si>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</si>
  <si>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</si>
  <si>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</si>
  <si>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</si>
  <si>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</si>
  <si>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</si>
  <si>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</si>
  <si>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</si>
  <si>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</si>
  <si>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</si>
  <si>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</si>
  <si>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</si>
  <si>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</si>
  <si>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</si>
  <si>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</si>
  <si>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</si>
  <si>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</si>
  <si>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</si>
  <si>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</si>
  <si>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</si>
  <si>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</si>
  <si>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</si>
  <si>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</si>
  <si>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</si>
  <si>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</si>
  <si>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</si>
  <si>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</si>
  <si>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</si>
  <si>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</si>
  <si>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</si>
  <si>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</si>
  <si>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</si>
  <si>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</si>
  <si>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</si>
  <si>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</si>
  <si>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</si>
  <si>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</si>
  <si>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</si>
  <si>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</si>
  <si>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</si>
  <si>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</si>
  <si>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</si>
  <si>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</si>
  <si>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</si>
  <si>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</si>
  <si>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</si>
  <si>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</si>
  <si>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</si>
  <si>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</si>
  <si>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</si>
  <si>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</si>
  <si>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</si>
  <si>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</si>
  <si>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</si>
  <si>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</si>
  <si>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</si>
  <si>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</si>
  <si>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</si>
  <si>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</si>
  <si>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</si>
  <si>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</si>
  <si>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</si>
  <si>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</si>
  <si>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</si>
  <si>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</si>
  <si>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</si>
  <si>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</si>
  <si>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</si>
  <si>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</si>
  <si>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</si>
  <si>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</si>
  <si>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</si>
  <si>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</si>
  <si>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</si>
  <si>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</si>
  <si>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</si>
  <si>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</si>
  <si>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</si>
  <si>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</si>
  <si>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</si>
  <si>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</si>
  <si>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</si>
  <si>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</si>
  <si>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</si>
  <si>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</si>
  <si>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</si>
  <si>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</si>
  <si>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</si>
  <si>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</si>
  <si>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</si>
  <si>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</si>
  <si>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</si>
  <si>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</si>
  <si>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</si>
  <si>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</si>
  <si>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</si>
  <si>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</si>
  <si>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</si>
  <si>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</si>
  <si>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</si>
  <si>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</si>
  <si>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</si>
  <si>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</si>
  <si>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</si>
  <si>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</si>
  <si>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</si>
  <si>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</si>
  <si>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</si>
  <si>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</si>
  <si>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</si>
  <si>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</si>
  <si>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</si>
  <si>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</si>
  <si>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</si>
  <si>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</si>
  <si>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</si>
  <si>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</si>
  <si>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</si>
  <si>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</si>
  <si>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</si>
  <si>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</si>
  <si>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</si>
  <si>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</si>
  <si>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</si>
  <si>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</si>
  <si>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</si>
  <si>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</si>
  <si>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</si>
  <si>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</si>
  <si>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</si>
  <si>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</si>
  <si>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</si>
  <si>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</si>
  <si>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</si>
  <si>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</si>
  <si>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</si>
  <si>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</si>
  <si>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</si>
  <si>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</si>
  <si>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</si>
  <si>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</si>
  <si>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</si>
  <si>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</si>
  <si>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</si>
  <si>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</si>
  <si>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</si>
  <si>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</si>
  <si>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</si>
  <si>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</si>
  <si>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</si>
  <si>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</si>
  <si>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</si>
  <si>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</si>
  <si>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</si>
  <si>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</si>
  <si>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</si>
  <si>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</si>
  <si>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</si>
  <si>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</si>
  <si>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</si>
  <si>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</si>
  <si>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</si>
  <si>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</si>
  <si>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</si>
  <si>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</si>
  <si>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</si>
  <si>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</si>
  <si>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</si>
  <si>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</si>
  <si>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</si>
  <si>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</si>
  <si>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</si>
  <si>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</si>
  <si>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</si>
  <si>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</si>
  <si>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</si>
  <si>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</si>
  <si>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</si>
  <si>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</si>
  <si>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</si>
  <si>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</si>
  <si>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</si>
  <si>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</si>
  <si>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</si>
  <si>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</si>
  <si>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</si>
  <si>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</si>
  <si>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</si>
  <si>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</si>
  <si>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</si>
  <si>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</si>
  <si>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</si>
  <si>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</si>
  <si>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</si>
  <si>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</si>
  <si>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</si>
  <si>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</si>
  <si>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</si>
  <si>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</si>
  <si>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</si>
  <si>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</si>
  <si>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</si>
  <si>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</si>
  <si>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</si>
  <si>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</si>
  <si>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</si>
  <si>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</si>
  <si>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</si>
  <si>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</si>
  <si>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</si>
  <si>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</si>
  <si>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</si>
  <si>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</si>
  <si>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</si>
  <si>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</si>
  <si>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</si>
  <si>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</si>
  <si>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</si>
  <si>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</si>
  <si>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</si>
  <si>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</si>
  <si>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</si>
  <si>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</si>
  <si>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</si>
  <si>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</si>
  <si>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</si>
  <si>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</si>
  <si>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</si>
  <si>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</si>
  <si>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</si>
  <si>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</si>
  <si>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</si>
  <si>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</si>
  <si>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</si>
  <si>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</si>
  <si>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</si>
  <si>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</si>
  <si>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</si>
  <si>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</si>
  <si>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</si>
  <si>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</si>
  <si>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</si>
  <si>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</si>
  <si>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</si>
  <si>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</si>
  <si>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</si>
  <si>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</si>
  <si>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</si>
  <si>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</si>
  <si>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</si>
  <si>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</si>
  <si>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</si>
  <si>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</si>
  <si>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</si>
  <si>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</si>
  <si>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</si>
  <si>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</si>
  <si>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</si>
  <si>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</si>
  <si>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</si>
  <si>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</si>
  <si>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</si>
  <si>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</si>
  <si>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</si>
  <si>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</si>
  <si>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</si>
  <si>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</si>
  <si>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</si>
  <si>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</si>
  <si>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</si>
  <si>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</si>
  <si>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</si>
  <si>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</si>
  <si>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</si>
  <si>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</si>
  <si>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</si>
  <si>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</si>
  <si>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</si>
  <si>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</si>
  <si>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</si>
  <si>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</si>
  <si>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</si>
  <si>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</si>
  <si>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</si>
  <si>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</si>
  <si>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</si>
  <si>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</si>
  <si>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</si>
  <si>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</si>
  <si>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</si>
  <si>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</si>
  <si>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</si>
  <si>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</si>
  <si>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</si>
  <si>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</si>
  <si>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</si>
  <si>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</si>
  <si>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</si>
  <si>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</si>
  <si>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</si>
  <si>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</si>
  <si>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</si>
  <si>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</si>
  <si>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</si>
  <si>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</si>
  <si>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</si>
  <si>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</si>
  <si>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</si>
  <si>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</si>
  <si>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</si>
  <si>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</si>
  <si>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</si>
  <si>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</si>
  <si>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</si>
  <si>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</si>
  <si>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</si>
  <si>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</si>
  <si>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</si>
  <si>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</si>
  <si>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</si>
  <si>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</si>
  <si>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</si>
  <si>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</si>
  <si>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</si>
  <si>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</si>
  <si>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</si>
  <si>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</si>
  <si>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</si>
  <si>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</si>
  <si>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</si>
  <si>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</si>
  <si>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</si>
  <si>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</si>
  <si>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</si>
  <si>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</si>
  <si>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</si>
  <si>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</si>
  <si>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</si>
  <si>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</si>
  <si>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</si>
  <si>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</si>
  <si>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</si>
  <si>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</si>
  <si>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</si>
  <si>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</si>
  <si>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</si>
  <si>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</si>
  <si>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</si>
  <si>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</si>
  <si>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</si>
  <si>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</si>
  <si>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</si>
  <si>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</si>
  <si>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</si>
  <si>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</si>
  <si>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</si>
  <si>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</si>
  <si>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</si>
  <si>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</si>
  <si>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</si>
  <si>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</si>
  <si>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</si>
  <si>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</si>
  <si>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</si>
  <si>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</si>
  <si>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</si>
  <si>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</si>
  <si>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</si>
  <si>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</si>
  <si>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</si>
  <si>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</si>
  <si>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</si>
  <si>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</si>
  <si>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</si>
  <si>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</si>
  <si>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</si>
  <si>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</si>
  <si>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</si>
  <si>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</si>
  <si>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</si>
  <si>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</si>
  <si>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</si>
  <si>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</si>
  <si>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</si>
  <si>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</si>
  <si>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</si>
  <si>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</si>
  <si>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</si>
  <si>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</si>
  <si>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</si>
  <si>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</si>
  <si>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</si>
  <si>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</si>
  <si>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</si>
  <si>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</si>
  <si>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</si>
  <si>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</si>
  <si>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</si>
  <si>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</si>
  <si>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</si>
  <si>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</si>
  <si>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</si>
  <si>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</si>
  <si>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</si>
  <si>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</si>
  <si>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</si>
  <si>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</si>
  <si>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</si>
  <si>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</si>
  <si>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</si>
  <si>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</si>
  <si>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</si>
  <si>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</si>
  <si>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</si>
  <si>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</si>
  <si>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</si>
  <si>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</si>
  <si>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</si>
  <si>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</si>
  <si>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</si>
  <si>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</si>
  <si>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</si>
  <si>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</si>
  <si>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</si>
  <si>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</si>
  <si>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</si>
  <si>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</si>
  <si>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</si>
  <si>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</si>
  <si>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</si>
  <si>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</si>
  <si>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</si>
  <si>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</si>
  <si>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</si>
  <si>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</si>
  <si>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</si>
  <si>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</si>
  <si>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</si>
  <si>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</si>
  <si>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</si>
  <si>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</si>
  <si>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</si>
  <si>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</si>
  <si>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</si>
  <si>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</si>
  <si>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</si>
  <si>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</si>
  <si>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</si>
  <si>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</si>
  <si>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</si>
  <si>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</si>
  <si>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</si>
  <si>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</si>
  <si>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</si>
  <si>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</si>
  <si>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</si>
  <si>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</si>
  <si>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</si>
  <si>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</si>
  <si>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</si>
  <si>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</si>
  <si>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</si>
  <si>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</si>
  <si>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</si>
  <si>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</si>
  <si>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</si>
  <si>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</si>
  <si>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</si>
  <si>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</si>
  <si>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</si>
  <si>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</si>
  <si>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</si>
  <si>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</si>
  <si>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</si>
  <si>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</si>
  <si>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</si>
  <si>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</si>
  <si>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</si>
  <si>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</si>
  <si>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</si>
  <si>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</si>
  <si>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</si>
  <si>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</si>
  <si>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</si>
  <si>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</si>
  <si>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</si>
  <si>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</si>
  <si>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</si>
  <si>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</si>
  <si>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</si>
  <si>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</si>
  <si>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</si>
  <si>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</si>
  <si>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</si>
  <si>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</si>
  <si>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</si>
  <si>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</si>
  <si>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</si>
  <si>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</si>
  <si>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</si>
  <si>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</si>
  <si>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</si>
  <si>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</si>
  <si>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</si>
  <si>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</si>
  <si>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</si>
  <si>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</si>
  <si>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</si>
  <si>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</si>
  <si>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</si>
  <si>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</si>
  <si>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</si>
  <si>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</si>
  <si>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</si>
  <si>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</si>
  <si>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</si>
  <si>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</si>
  <si>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</si>
  <si>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</si>
  <si>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</si>
  <si>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</si>
  <si>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</si>
  <si>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</si>
  <si>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</si>
  <si>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</si>
  <si>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</si>
  <si>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</si>
  <si>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</si>
  <si>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</si>
  <si>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</si>
  <si>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</si>
  <si>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</si>
  <si>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</si>
  <si>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</si>
  <si>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</si>
  <si>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</si>
  <si>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</si>
  <si>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</si>
  <si>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</si>
  <si>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</si>
  <si>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</si>
  <si>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</si>
  <si>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</si>
  <si>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</si>
  <si>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</si>
  <si>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</si>
  <si>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</si>
  <si>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</si>
  <si>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</si>
  <si>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</si>
  <si>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</si>
  <si>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</si>
  <si>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</si>
  <si>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</si>
  <si>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</si>
  <si>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</si>
  <si>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</si>
  <si>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</si>
  <si>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</si>
  <si>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</si>
  <si>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</si>
  <si>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</si>
  <si>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</si>
  <si>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</si>
  <si>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</si>
  <si>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</si>
  <si>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</si>
  <si>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</si>
  <si>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</si>
  <si>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</si>
  <si>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</si>
  <si>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</si>
  <si>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</si>
  <si>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</si>
  <si>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</si>
  <si>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</si>
  <si>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</si>
  <si>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</si>
  <si>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</si>
  <si>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</si>
  <si>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</si>
  <si>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</si>
  <si>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</si>
  <si>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</si>
  <si>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</si>
  <si>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</si>
  <si>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</si>
  <si>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</si>
  <si>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</si>
  <si>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</si>
  <si>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</si>
  <si>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</si>
  <si>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</si>
  <si>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</si>
  <si>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</si>
  <si>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</si>
  <si>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</si>
  <si>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</si>
  <si>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</si>
  <si>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</si>
  <si>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</si>
  <si>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</si>
  <si>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</si>
  <si>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</si>
  <si>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</si>
  <si>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</si>
  <si>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</si>
  <si>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</si>
  <si>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</si>
  <si>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</si>
  <si>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</si>
  <si>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</si>
  <si>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</si>
  <si>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</si>
  <si>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</si>
  <si>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</si>
  <si>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</si>
  <si>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</si>
  <si>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</si>
  <si>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</si>
  <si>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</si>
  <si>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</si>
  <si>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</si>
  <si>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</si>
  <si>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</si>
  <si>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</si>
  <si>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</si>
  <si>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</si>
  <si>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</si>
  <si>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</si>
  <si>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</si>
  <si>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</si>
  <si>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</si>
  <si>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</si>
  <si>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</si>
  <si>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</si>
  <si>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</si>
  <si>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</si>
  <si>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</si>
  <si>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</si>
  <si>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</si>
  <si>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</si>
  <si>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</si>
  <si>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</si>
  <si>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</si>
  <si>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</si>
  <si>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</si>
  <si>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</si>
  <si>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</si>
  <si>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</si>
  <si>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</si>
  <si>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</si>
  <si>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</si>
  <si>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</si>
  <si>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</si>
  <si>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</si>
  <si>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</si>
  <si>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</si>
  <si>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</si>
  <si>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</si>
  <si>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</si>
  <si>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</si>
  <si>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</si>
  <si>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</si>
  <si>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</si>
  <si>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</si>
  <si>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</si>
  <si>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</si>
  <si>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</si>
  <si>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</si>
  <si>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</si>
  <si>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</si>
  <si>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</si>
  <si>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</si>
  <si>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</si>
  <si>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</si>
  <si>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</si>
  <si>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</si>
  <si>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</si>
  <si>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</si>
  <si>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</si>
  <si>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</si>
  <si>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</si>
  <si>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</si>
  <si>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</si>
  <si>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</si>
  <si>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</si>
  <si>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</si>
  <si>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</si>
  <si>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</si>
  <si>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</si>
  <si>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</si>
  <si>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</si>
  <si>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</si>
  <si>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</si>
  <si>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</si>
  <si>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</si>
  <si>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</si>
  <si>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</si>
  <si>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</si>
  <si>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</si>
  <si>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</si>
  <si>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</si>
  <si>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</si>
  <si>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</si>
  <si>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</si>
  <si>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</si>
  <si>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</si>
  <si>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</si>
  <si>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</si>
  <si>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</si>
  <si>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</si>
  <si>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</si>
  <si>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</si>
  <si>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</si>
  <si>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</si>
  <si>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</si>
  <si>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</si>
  <si>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</si>
  <si>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</si>
  <si>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</si>
  <si>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</si>
  <si>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</si>
  <si>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</si>
  <si>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</si>
  <si>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</si>
  <si>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</si>
  <si>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</si>
  <si>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</si>
  <si>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</si>
  <si>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</si>
  <si>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</si>
  <si>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</si>
  <si>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</si>
  <si>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</si>
  <si>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</si>
  <si>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</si>
  <si>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</si>
  <si>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</si>
  <si>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</si>
  <si>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</si>
  <si>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</si>
  <si>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</si>
  <si>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</si>
  <si>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</si>
  <si>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</si>
  <si>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</si>
  <si>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</si>
  <si>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</si>
  <si>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</si>
  <si>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</si>
  <si>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</si>
  <si>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</si>
  <si>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</si>
  <si>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</si>
  <si>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</si>
  <si>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</si>
  <si>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</si>
  <si>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</si>
  <si>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</si>
  <si>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</si>
  <si>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</si>
  <si>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</si>
  <si>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</si>
  <si>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</si>
  <si>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</si>
  <si>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</si>
  <si>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</si>
  <si>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</si>
  <si>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</si>
  <si>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</si>
  <si>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</si>
  <si>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</si>
  <si>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</si>
  <si>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</si>
  <si>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</si>
  <si>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</si>
  <si>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</si>
  <si>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</si>
  <si>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</si>
  <si>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</si>
  <si>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</si>
  <si>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</si>
  <si>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</si>
  <si>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</si>
  <si>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</si>
  <si>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</si>
  <si>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</si>
  <si>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</si>
  <si>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</si>
  <si>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</si>
  <si>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</si>
  <si>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</si>
  <si>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</si>
  <si>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</si>
  <si>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</si>
  <si>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</si>
  <si>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</si>
  <si>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</si>
  <si>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</si>
  <si>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</si>
  <si>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</si>
  <si>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</si>
  <si>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</si>
  <si>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</si>
  <si>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</si>
  <si>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</si>
  <si>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</si>
  <si>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</si>
  <si>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</si>
  <si>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</si>
  <si>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</si>
  <si>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</si>
  <si>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</si>
  <si>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</si>
  <si>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</si>
  <si>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</si>
  <si>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</si>
  <si>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</si>
  <si>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</si>
  <si>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</si>
  <si>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</si>
  <si>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</si>
  <si>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</si>
  <si>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</si>
  <si>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</si>
  <si>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</si>
  <si>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</si>
  <si>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</si>
  <si>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</si>
  <si>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</si>
  <si>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</si>
  <si>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</si>
  <si>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</si>
  <si>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</si>
  <si>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</si>
  <si>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</si>
  <si>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</si>
  <si>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</si>
  <si>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</si>
  <si>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</si>
  <si>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</si>
  <si>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</si>
  <si>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</si>
  <si>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</si>
  <si>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</si>
  <si>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</si>
  <si>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</si>
  <si>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</si>
  <si>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</si>
  <si>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</si>
  <si>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</si>
  <si>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</si>
  <si>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</si>
  <si>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</si>
  <si>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</si>
  <si>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</si>
  <si>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</si>
  <si>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</si>
  <si>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</si>
  <si>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</si>
  <si>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</si>
  <si>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</si>
  <si>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</si>
  <si>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</si>
  <si>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</si>
  <si>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</si>
  <si>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</si>
  <si>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</si>
  <si>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</si>
  <si>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</si>
  <si>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</si>
  <si>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</si>
  <si>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</si>
  <si>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</si>
  <si>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</si>
  <si>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</si>
  <si>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</si>
  <si>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</si>
  <si>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</si>
  <si>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</si>
  <si>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</si>
  <si>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</si>
  <si>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</si>
  <si>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</si>
  <si>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</si>
  <si>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</si>
  <si>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</si>
  <si>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</si>
  <si>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</si>
  <si>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</si>
  <si>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</si>
  <si>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</si>
  <si>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</si>
  <si>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</si>
  <si>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</si>
  <si>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</si>
  <si>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</si>
  <si>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</si>
  <si>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</si>
  <si>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</si>
  <si>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</si>
  <si>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</si>
  <si>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</si>
  <si>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</si>
  <si>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</si>
  <si>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</si>
  <si>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</si>
  <si>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</si>
  <si>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</si>
  <si>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</si>
  <si>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</si>
  <si>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</si>
  <si>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</si>
  <si>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</si>
  <si>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</si>
  <si>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</si>
  <si>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</si>
  <si>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</si>
  <si>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</si>
  <si>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</si>
  <si>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</si>
  <si>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</si>
  <si>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</si>
  <si>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</si>
  <si>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</si>
  <si>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</si>
  <si>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</si>
  <si>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</si>
  <si>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</si>
  <si>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</si>
  <si>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</si>
  <si>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</si>
  <si>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</si>
  <si>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</si>
  <si>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</si>
  <si>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</si>
  <si>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</si>
  <si>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</si>
  <si>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</si>
  <si>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</si>
  <si>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</si>
  <si>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</si>
  <si>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</si>
  <si>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</si>
  <si>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</si>
  <si>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</si>
  <si>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</si>
  <si>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</si>
  <si>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</si>
  <si>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</si>
  <si>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</si>
  <si>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</si>
  <si>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</si>
  <si>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</si>
  <si>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</si>
  <si>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</si>
  <si>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</si>
  <si>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</si>
  <si>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</si>
  <si>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</si>
  <si>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</si>
  <si>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</si>
  <si>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</si>
  <si>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</si>
  <si>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</si>
  <si>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</si>
  <si>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</si>
  <si>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</si>
  <si>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</si>
  <si>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</si>
  <si>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</si>
  <si>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</si>
  <si>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</si>
  <si>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</si>
  <si>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</si>
  <si>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</si>
  <si>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</si>
  <si>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</si>
  <si>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</si>
  <si>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</si>
  <si>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</si>
  <si>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</si>
  <si>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</si>
  <si>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</si>
  <si>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</si>
  <si>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</si>
  <si>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</si>
  <si>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</si>
  <si>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</si>
  <si>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</si>
  <si>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</si>
  <si>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</si>
  <si>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</si>
  <si>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</si>
  <si>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</si>
  <si>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</si>
  <si>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</si>
  <si>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</si>
  <si>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</si>
  <si>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</si>
  <si>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</si>
  <si>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</si>
  <si>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</si>
  <si>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</si>
  <si>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</si>
  <si>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</si>
  <si>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</si>
  <si>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</si>
  <si>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</si>
  <si>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</si>
  <si>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</si>
  <si>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</si>
  <si>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</si>
  <si>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</si>
  <si>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</si>
  <si>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</si>
  <si>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</si>
  <si>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</si>
  <si>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</si>
  <si>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</si>
  <si>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</si>
  <si>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</si>
  <si>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</si>
  <si>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</si>
  <si>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</si>
  <si>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</si>
  <si>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</si>
  <si>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</si>
  <si>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</si>
  <si>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</si>
  <si>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</si>
  <si>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</si>
  <si>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</si>
  <si>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</si>
  <si>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</si>
  <si>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</si>
  <si>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</si>
  <si>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</si>
  <si>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</si>
  <si>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</si>
  <si>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</si>
  <si>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</si>
  <si>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</si>
  <si>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</si>
  <si>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</si>
  <si>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</si>
  <si>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</si>
  <si>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</si>
  <si>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</si>
  <si>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</si>
  <si>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</si>
  <si>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</si>
  <si>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</si>
  <si>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</si>
  <si>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</si>
  <si>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</si>
  <si>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</si>
  <si>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</si>
  <si>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</si>
  <si>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</si>
  <si>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</si>
  <si>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</si>
  <si>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</si>
  <si>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</si>
  <si>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</si>
  <si>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</si>
  <si>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</si>
  <si>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</si>
  <si>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</si>
  <si>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</si>
  <si>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</si>
  <si>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</si>
  <si>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</si>
  <si>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</si>
  <si>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</si>
  <si>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</si>
  <si>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</si>
  <si>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</si>
  <si>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</si>
  <si>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</si>
  <si>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</si>
  <si>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</si>
  <si>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</si>
  <si>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</si>
  <si>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</si>
  <si>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</si>
  <si>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</si>
  <si>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</si>
  <si>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</si>
  <si>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</si>
  <si>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</si>
  <si>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</si>
  <si>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</si>
  <si>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</si>
  <si>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</si>
  <si>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</si>
  <si>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</si>
  <si>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</si>
  <si>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</si>
  <si>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</si>
  <si>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</si>
  <si>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</si>
  <si>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</si>
  <si>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</si>
  <si>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</si>
  <si>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</si>
  <si>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</si>
  <si>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</si>
  <si>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</si>
  <si>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</si>
  <si>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</si>
  <si>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</si>
  <si>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</si>
  <si>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</si>
  <si>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</si>
  <si>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</si>
  <si>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</si>
  <si>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</si>
  <si>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</si>
  <si>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</si>
  <si>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</si>
  <si>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</si>
  <si>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</si>
  <si>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</si>
  <si>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</si>
  <si>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</si>
  <si>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</si>
  <si>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</si>
  <si>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</si>
  <si>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</si>
  <si>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</si>
  <si>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</si>
  <si>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</si>
  <si>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</si>
  <si>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</si>
  <si>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</si>
  <si>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</si>
  <si>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</si>
  <si>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</si>
  <si>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</si>
  <si>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</si>
  <si>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</si>
  <si>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</si>
  <si>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</si>
  <si>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</si>
  <si>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</si>
  <si>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</si>
  <si>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</si>
  <si>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</si>
  <si>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</si>
  <si>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</si>
  <si>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</si>
  <si>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</si>
  <si>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</si>
  <si>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</si>
  <si>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</si>
  <si>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</si>
  <si>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</si>
  <si>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</si>
  <si>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</si>
  <si>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</si>
  <si>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</si>
  <si>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</si>
  <si>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</si>
  <si>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</si>
  <si>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</si>
  <si>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</si>
  <si>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</si>
  <si>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</si>
  <si>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</si>
  <si>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</si>
  <si>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</si>
  <si>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</si>
  <si>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</si>
  <si>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</si>
  <si>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</si>
  <si>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</si>
  <si>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</si>
  <si>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</si>
  <si>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</si>
  <si>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</si>
  <si>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</si>
  <si>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</si>
  <si>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</si>
  <si>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</si>
  <si>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</si>
  <si>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</si>
  <si>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</si>
  <si>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</si>
  <si>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</si>
  <si>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</si>
  <si>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</si>
  <si>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</si>
  <si>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</si>
  <si>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</si>
  <si>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</si>
  <si>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</si>
  <si>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</si>
  <si>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</si>
  <si>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</si>
  <si>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</si>
  <si>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</si>
  <si>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</si>
  <si>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</si>
  <si>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</si>
  <si>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</si>
  <si>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</si>
  <si>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</si>
  <si>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</si>
  <si>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</si>
  <si>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</si>
  <si>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</si>
  <si>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</si>
  <si>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</si>
  <si>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</si>
  <si>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</si>
  <si>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</si>
  <si>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</si>
  <si>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</si>
  <si>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</si>
  <si>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</si>
  <si>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</si>
  <si>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</si>
  <si>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</si>
  <si>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</si>
  <si>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</si>
  <si>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</si>
  <si>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</si>
  <si>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</si>
  <si>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</si>
  <si>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</si>
  <si>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</si>
  <si>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</si>
  <si>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</si>
  <si>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</si>
  <si>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</si>
  <si>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</si>
  <si>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</si>
  <si>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</si>
  <si>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</si>
  <si>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</si>
  <si>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</si>
  <si>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</si>
  <si>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</si>
  <si>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</si>
  <si>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</si>
  <si>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</si>
  <si>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</si>
  <si>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</si>
  <si>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</si>
  <si>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</si>
  <si>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</si>
  <si>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</si>
  <si>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</si>
  <si>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</si>
  <si>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</si>
  <si>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</si>
  <si>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</si>
  <si>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</si>
  <si>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</si>
  <si>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</si>
  <si>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</si>
  <si>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</si>
  <si>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</si>
  <si>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</si>
  <si>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</si>
  <si>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</si>
  <si>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</si>
  <si>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</si>
  <si>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</si>
  <si>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</si>
  <si>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</si>
  <si>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</si>
  <si>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</si>
  <si>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</si>
  <si>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</si>
  <si>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</si>
  <si>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</si>
  <si>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</si>
  <si>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</si>
  <si>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</si>
  <si>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</si>
  <si>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</si>
  <si>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</si>
  <si>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</si>
  <si>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</si>
  <si>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</si>
  <si>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</si>
  <si>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</si>
  <si>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</si>
  <si>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</si>
  <si>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</si>
  <si>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</si>
  <si>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</si>
  <si>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</si>
  <si>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</si>
  <si>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</si>
  <si>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</si>
  <si>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</si>
  <si>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</si>
  <si>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</si>
  <si>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</si>
  <si>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</si>
  <si>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</si>
  <si>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</si>
  <si>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</si>
  <si>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</si>
  <si>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</si>
  <si>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</si>
  <si>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</si>
  <si>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</si>
  <si>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</si>
  <si>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</si>
  <si>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</si>
  <si>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</si>
  <si>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</si>
  <si>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</si>
  <si>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</si>
  <si>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</si>
  <si>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</si>
  <si>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</si>
  <si>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</si>
  <si>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</si>
  <si>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</si>
  <si>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</si>
  <si>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</si>
  <si>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</si>
  <si>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</si>
  <si>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</si>
  <si>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</si>
  <si>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</si>
  <si>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</si>
  <si>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</si>
  <si>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</si>
  <si>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</si>
  <si>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</si>
  <si>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</si>
  <si>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</si>
  <si>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</si>
  <si>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</si>
  <si>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</si>
  <si>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</si>
  <si>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</si>
  <si>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</si>
  <si>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</si>
  <si>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</si>
  <si>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</si>
  <si>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</si>
  <si>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</si>
  <si>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</si>
  <si>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</si>
  <si>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</si>
  <si>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</si>
  <si>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</si>
  <si>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</si>
  <si>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</si>
  <si>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</si>
  <si>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</si>
  <si>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</si>
  <si>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</si>
  <si>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</si>
  <si>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</si>
  <si>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</si>
  <si>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</si>
  <si>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</si>
  <si>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</si>
  <si>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</si>
  <si>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</si>
  <si>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</si>
  <si>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</si>
  <si>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</si>
  <si>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</si>
  <si>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</si>
  <si>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</si>
  <si>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</si>
  <si>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</si>
  <si>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</si>
  <si>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</si>
  <si>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</si>
  <si>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</si>
  <si>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</si>
  <si>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</si>
  <si>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</si>
  <si>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</si>
  <si>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</si>
  <si>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</si>
  <si>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</si>
  <si>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</si>
  <si>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</si>
  <si>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</si>
  <si>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</si>
  <si>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</si>
  <si>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</si>
  <si>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</si>
  <si>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</si>
  <si>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</si>
  <si>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</si>
  <si>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</si>
  <si>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</si>
  <si>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</si>
  <si>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</si>
  <si>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</si>
  <si>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</si>
  <si>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</si>
  <si>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</si>
  <si>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</si>
  <si>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</si>
  <si>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</si>
  <si>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</si>
  <si>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</si>
  <si>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</si>
  <si>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</si>
  <si>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</si>
  <si>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</si>
  <si>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</si>
  <si>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</si>
  <si>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</si>
  <si>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</si>
  <si>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</si>
  <si>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</si>
  <si>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</si>
  <si>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</si>
  <si>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</si>
  <si>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</si>
  <si>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</si>
  <si>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</si>
  <si>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</si>
  <si>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</si>
  <si>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</si>
  <si>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</si>
  <si>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</si>
  <si>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</si>
  <si>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</si>
  <si>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</si>
  <si>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</si>
  <si>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</si>
  <si>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</si>
  <si>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</si>
  <si>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</si>
  <si>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</si>
  <si>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</si>
  <si>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</si>
  <si>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</si>
  <si>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</si>
  <si>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</si>
  <si>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</si>
  <si>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</si>
  <si>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</si>
  <si>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</si>
  <si>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</si>
  <si>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</si>
  <si>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</si>
  <si>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</si>
  <si>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</si>
  <si>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</si>
  <si>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</si>
  <si>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</si>
  <si>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</si>
  <si>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</si>
  <si>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</si>
  <si>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</si>
  <si>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</si>
  <si>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</si>
  <si>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</si>
  <si>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</si>
  <si>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</si>
  <si>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</si>
  <si>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</si>
  <si>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</si>
  <si>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</si>
  <si>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</si>
  <si>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</si>
  <si>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</si>
  <si>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</si>
  <si>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</si>
  <si>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</si>
  <si>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</si>
  <si>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</si>
  <si>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</si>
  <si>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</si>
  <si>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</si>
  <si>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</si>
  <si>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</si>
  <si>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</si>
  <si>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</si>
  <si>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</si>
  <si>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</si>
  <si>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</si>
  <si>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</si>
  <si>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</si>
  <si>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</si>
  <si>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</si>
  <si>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</si>
  <si>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</si>
  <si>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</si>
  <si>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</si>
  <si>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</si>
  <si>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</si>
  <si>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</si>
  <si>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</si>
  <si>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</si>
  <si>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</si>
  <si>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</si>
  <si>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</si>
  <si>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</si>
  <si>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</si>
  <si>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</si>
  <si>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</si>
  <si>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</si>
  <si>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</si>
  <si>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</si>
  <si>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</si>
  <si>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</si>
  <si>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</si>
  <si>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</si>
  <si>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</si>
  <si>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</si>
  <si>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</si>
  <si>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</si>
  <si>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</si>
  <si>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</si>
  <si>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</si>
  <si>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</si>
  <si>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</si>
  <si>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</si>
  <si>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</si>
  <si>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</si>
  <si>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</si>
  <si>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</si>
  <si>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</si>
  <si>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</si>
  <si>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</si>
  <si>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</si>
  <si>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</si>
  <si>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</si>
  <si>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</si>
  <si>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</si>
  <si>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</si>
  <si>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</si>
  <si>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</si>
  <si>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</si>
  <si>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</si>
  <si>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</si>
  <si>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</si>
  <si>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</si>
  <si>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</si>
  <si>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</si>
  <si>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</si>
  <si>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</si>
  <si>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</si>
  <si>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</si>
  <si>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</si>
  <si>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</si>
  <si>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</si>
  <si>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</si>
  <si>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</si>
  <si>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</si>
  <si>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</si>
  <si>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</si>
  <si>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</si>
  <si>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</si>
  <si>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</si>
  <si>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</si>
  <si>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</si>
  <si>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</si>
  <si>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</si>
  <si>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</si>
  <si>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</si>
  <si>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</si>
  <si>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</si>
  <si>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</si>
  <si>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</si>
  <si>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</si>
  <si>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</si>
  <si>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</si>
  <si>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</si>
  <si>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</si>
  <si>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</si>
  <si>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</si>
  <si>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</si>
  <si>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</si>
  <si>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</si>
  <si>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</si>
  <si>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</si>
  <si>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</si>
  <si>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</si>
  <si>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</si>
  <si>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</si>
  <si>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</si>
  <si>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</si>
  <si>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</si>
  <si>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</si>
  <si>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</si>
  <si>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</si>
  <si>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</si>
  <si>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</si>
  <si>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</si>
  <si>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</si>
  <si>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</si>
  <si>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</si>
  <si>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</si>
  <si>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</si>
  <si>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</si>
  <si>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</si>
  <si>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</si>
  <si>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</si>
  <si>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</si>
  <si>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</si>
  <si>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</si>
  <si>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</si>
  <si>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</si>
  <si>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</si>
  <si>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</si>
  <si>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</si>
  <si>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</si>
  <si>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</si>
  <si>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</si>
  <si>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</si>
  <si>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</si>
  <si>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</si>
  <si>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</si>
  <si>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</si>
  <si>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</si>
  <si>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</si>
  <si>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</si>
  <si>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</si>
  <si>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</si>
  <si>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</si>
  <si>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</si>
  <si>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</si>
  <si>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</si>
  <si>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</si>
  <si>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</si>
  <si>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</si>
  <si>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</si>
  <si>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</si>
  <si>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</si>
  <si>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</si>
  <si>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</si>
  <si>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</si>
  <si>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</si>
  <si>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</si>
  <si>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</si>
  <si>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</si>
  <si>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</si>
  <si>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</si>
  <si>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</si>
  <si>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</si>
  <si>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</si>
  <si>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</si>
  <si>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</si>
  <si>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</si>
  <si>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</si>
  <si>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</si>
  <si>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</si>
  <si>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</si>
  <si>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</si>
  <si>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</si>
  <si>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</si>
  <si>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</si>
  <si>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</si>
  <si>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</si>
  <si>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</si>
  <si>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</si>
  <si>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</si>
  <si>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</si>
  <si>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</si>
  <si>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</si>
  <si>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</si>
  <si>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</si>
  <si>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</si>
  <si>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</si>
  <si>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</si>
  <si>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</si>
  <si>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</si>
  <si>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</si>
  <si>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</si>
  <si>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</si>
  <si>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</si>
  <si>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</si>
  <si>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</si>
  <si>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</si>
  <si>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</si>
  <si>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</si>
  <si>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</si>
  <si>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</si>
  <si>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</si>
  <si>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</si>
  <si>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</si>
  <si>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</si>
  <si>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</si>
  <si>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</si>
  <si>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</si>
  <si>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</si>
  <si>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</si>
  <si>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</si>
  <si>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</si>
  <si>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</si>
  <si>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</si>
  <si>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</si>
  <si>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</si>
  <si>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</si>
  <si>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</si>
  <si>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</si>
  <si>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</si>
  <si>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</si>
  <si>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</si>
  <si>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</si>
  <si>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</si>
  <si>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</si>
  <si>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</si>
  <si>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</si>
  <si>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</si>
  <si>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</si>
  <si>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</si>
  <si>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</si>
  <si>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</si>
  <si>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</si>
  <si>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</si>
  <si>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</si>
  <si>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</si>
  <si>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</si>
  <si>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</si>
  <si>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</si>
  <si>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</si>
  <si>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</si>
  <si>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</si>
  <si>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</si>
  <si>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</si>
  <si>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</si>
  <si>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</si>
  <si>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</si>
  <si>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</si>
  <si>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</si>
  <si>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</si>
  <si>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</si>
  <si>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</si>
  <si>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</si>
  <si>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</si>
  <si>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</si>
  <si>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</si>
  <si>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</si>
  <si>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</si>
  <si>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</si>
  <si>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</si>
  <si>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</si>
  <si>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</si>
  <si>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</si>
  <si>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</si>
  <si>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</si>
  <si>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</si>
  <si>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</si>
  <si>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</si>
  <si>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</si>
  <si>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</si>
  <si>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</si>
  <si>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</si>
  <si>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</si>
  <si>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</si>
  <si>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</si>
  <si>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</si>
  <si>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</si>
  <si>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</si>
  <si>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</si>
  <si>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</si>
  <si>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</si>
  <si>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</si>
  <si>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</si>
  <si>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</si>
  <si>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</si>
  <si>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</si>
  <si>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</si>
  <si>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</si>
  <si>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</si>
  <si>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</si>
  <si>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</si>
  <si>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</si>
  <si>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</si>
  <si>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</si>
  <si>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</si>
  <si>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</si>
  <si>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</si>
  <si>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</si>
  <si>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</si>
  <si>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</si>
  <si>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</si>
  <si>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</si>
  <si>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</si>
  <si>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</si>
  <si>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</si>
  <si>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</si>
  <si>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</si>
  <si>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</si>
  <si>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</si>
  <si>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</si>
  <si>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</si>
  <si>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</si>
  <si>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</si>
  <si>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</si>
  <si>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</si>
  <si>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</si>
  <si>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</si>
  <si>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</si>
  <si>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</si>
  <si>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</si>
  <si>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</si>
  <si>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</si>
  <si>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</si>
  <si>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</si>
  <si>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</si>
  <si>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</si>
  <si>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</si>
  <si>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</si>
  <si>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</si>
  <si>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</si>
  <si>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</si>
  <si>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</si>
  <si>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</si>
  <si>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</si>
  <si>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</si>
  <si>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</si>
  <si>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</si>
  <si>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</si>
  <si>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</si>
  <si>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</si>
  <si>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</si>
  <si>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</si>
  <si>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</si>
  <si>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</si>
  <si>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</si>
  <si>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</si>
  <si>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</si>
  <si>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</si>
  <si>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</si>
  <si>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</si>
  <si>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</si>
  <si>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</si>
  <si>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</si>
  <si>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</si>
  <si>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</si>
  <si>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</si>
  <si>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</si>
  <si>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</si>
  <si>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</si>
  <si>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</si>
  <si>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</si>
  <si>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</si>
  <si>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</si>
  <si>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</si>
  <si>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</si>
  <si>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</si>
  <si>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</si>
  <si>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</si>
  <si>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</si>
  <si>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</si>
  <si>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</si>
  <si>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</si>
  <si>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</si>
  <si>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</si>
  <si>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</si>
  <si>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</si>
  <si>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</si>
  <si>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</si>
  <si>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</si>
  <si>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</si>
  <si>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</si>
  <si>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</si>
  <si>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</si>
  <si>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</si>
  <si>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</si>
  <si>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</si>
  <si>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</si>
  <si>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</si>
  <si>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</si>
  <si>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</si>
  <si>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</si>
  <si>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</si>
  <si>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</si>
  <si>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</si>
  <si>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</si>
  <si>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</si>
  <si>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</si>
  <si>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</si>
  <si>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</si>
  <si>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</si>
  <si>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</si>
  <si>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</si>
  <si>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</si>
  <si>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</si>
  <si>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</si>
  <si>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</si>
  <si>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</si>
  <si>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</si>
  <si>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</si>
  <si>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</si>
  <si>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</si>
  <si>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</si>
  <si>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</si>
  <si>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</si>
  <si>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</si>
  <si>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</si>
  <si>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</si>
  <si>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</si>
  <si>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</si>
  <si>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</si>
  <si>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</si>
  <si>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</si>
  <si>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</si>
  <si>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</si>
  <si>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</si>
  <si>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</si>
  <si>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</si>
  <si>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</si>
  <si>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</si>
  <si>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</si>
  <si>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</si>
  <si>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</si>
  <si>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</si>
  <si>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</si>
  <si>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</si>
  <si>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</si>
  <si>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</si>
  <si>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</si>
  <si>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</si>
  <si>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</si>
  <si>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</si>
  <si>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</si>
  <si>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</si>
  <si>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</si>
  <si>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</si>
  <si>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</si>
  <si>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</si>
  <si>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</si>
  <si>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</si>
  <si>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</si>
  <si>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</si>
  <si>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</si>
  <si>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</si>
  <si>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</si>
  <si>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</si>
  <si>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</si>
  <si>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</si>
  <si>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</si>
  <si>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</si>
  <si>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</si>
  <si>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</si>
  <si>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</si>
  <si>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</si>
  <si>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</si>
  <si>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</si>
  <si>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</si>
  <si>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</si>
  <si>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</si>
  <si>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</si>
  <si>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</si>
  <si>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</si>
  <si>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</si>
  <si>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</si>
  <si>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</si>
  <si>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</si>
  <si>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</si>
  <si>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</si>
  <si>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</si>
  <si>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</si>
  <si>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</si>
  <si>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</si>
  <si>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</si>
  <si>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</si>
  <si>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</si>
  <si>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</si>
  <si>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</si>
  <si>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</si>
  <si>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</si>
  <si>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</si>
  <si>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</si>
  <si>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</si>
  <si>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</si>
  <si>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</si>
  <si>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</si>
  <si>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</si>
  <si>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</si>
  <si>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</si>
  <si>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</si>
  <si>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</si>
  <si>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</si>
  <si>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</si>
  <si>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</si>
  <si>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</si>
  <si>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</si>
  <si>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</si>
  <si>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</si>
  <si>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</si>
  <si>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</si>
  <si>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</si>
  <si>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</si>
  <si>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</si>
  <si>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</si>
  <si>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</si>
  <si>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</si>
  <si>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</si>
  <si>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</si>
  <si>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</si>
  <si>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</si>
  <si>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</si>
  <si>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</si>
  <si>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</si>
  <si>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</si>
  <si>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</si>
  <si>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</si>
  <si>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</si>
  <si>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</si>
  <si>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</si>
  <si>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</si>
  <si>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</si>
  <si>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</si>
  <si>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</si>
  <si>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</si>
  <si>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</si>
  <si>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</si>
  <si>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</si>
  <si>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</si>
  <si>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</si>
  <si>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</si>
  <si>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</si>
  <si>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</si>
  <si>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</si>
  <si>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</si>
  <si>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</si>
  <si>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</si>
  <si>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</si>
  <si>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</si>
  <si>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</si>
  <si>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</si>
  <si>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</si>
  <si>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</si>
  <si>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</si>
  <si>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</si>
  <si>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</si>
  <si>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</si>
  <si>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</si>
  <si>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</si>
  <si>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</si>
  <si>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</si>
  <si>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</si>
  <si>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</si>
  <si>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</si>
  <si>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</si>
  <si>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</si>
  <si>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</si>
  <si>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</si>
  <si>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</si>
  <si>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</si>
  <si>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</si>
  <si>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</si>
  <si>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</si>
  <si>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</si>
  <si>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</si>
  <si>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</si>
  <si>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</si>
  <si>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</si>
  <si>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</si>
  <si>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</si>
  <si>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</si>
  <si>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</si>
  <si>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</si>
  <si>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</si>
  <si>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</si>
  <si>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</si>
  <si>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</si>
  <si>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</si>
  <si>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</si>
  <si>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</si>
  <si>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</si>
  <si>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</si>
  <si>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</si>
  <si>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</si>
  <si>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</si>
  <si>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</si>
  <si>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</si>
  <si>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</si>
  <si>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</si>
  <si>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</si>
  <si>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</si>
  <si>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</si>
  <si>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</si>
  <si>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</si>
  <si>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</si>
  <si>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</si>
  <si>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</si>
  <si>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</si>
  <si>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</si>
  <si>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</si>
  <si>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</si>
  <si>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</si>
  <si>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</si>
  <si>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</si>
  <si>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</si>
  <si>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</si>
  <si>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</si>
  <si>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</si>
  <si>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</si>
  <si>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</si>
  <si>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</si>
  <si>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</si>
  <si>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</si>
  <si>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</si>
  <si>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</si>
  <si>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</si>
  <si>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</si>
  <si>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</si>
  <si>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</si>
  <si>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</si>
  <si>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</si>
  <si>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</si>
  <si>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</si>
  <si>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</si>
  <si>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</si>
  <si>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</si>
  <si>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</si>
  <si>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</si>
  <si>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</si>
  <si>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</si>
  <si>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</si>
  <si>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</si>
  <si>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</si>
  <si>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</si>
  <si>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</si>
  <si>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</si>
  <si>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</si>
  <si>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</si>
  <si>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</si>
  <si>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</si>
  <si>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</si>
  <si>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</si>
  <si>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</si>
  <si>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</si>
  <si>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</si>
  <si>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</si>
  <si>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</si>
  <si>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</si>
  <si>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</si>
  <si>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</si>
  <si>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</si>
  <si>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</si>
  <si>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</si>
  <si>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</si>
  <si>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</si>
  <si>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</si>
  <si>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</si>
  <si>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</si>
  <si>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</si>
  <si>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</si>
  <si>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</si>
  <si>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</si>
  <si>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</si>
  <si>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</si>
  <si>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</si>
  <si>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</si>
  <si>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</si>
  <si>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</si>
  <si>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</si>
  <si>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</si>
  <si>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</si>
  <si>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</si>
  <si>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</si>
  <si>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</si>
  <si>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</si>
  <si>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</si>
  <si>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</si>
  <si>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</si>
  <si>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</si>
  <si>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</si>
  <si>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</si>
  <si>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</si>
  <si>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</si>
  <si>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</si>
  <si>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</si>
  <si>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</si>
  <si>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</si>
  <si>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</si>
  <si>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</si>
  <si>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</si>
  <si>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</si>
  <si>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</si>
  <si>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</si>
  <si>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</si>
  <si>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</si>
  <si>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</si>
  <si>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</si>
  <si>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</si>
  <si>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</si>
  <si>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</si>
  <si>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</si>
  <si>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</si>
  <si>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</si>
  <si>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</si>
  <si>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</si>
  <si>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</si>
  <si>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</si>
  <si>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</si>
  <si>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</si>
  <si>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</si>
  <si>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</si>
  <si>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</si>
  <si>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</si>
  <si>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</si>
  <si>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</si>
  <si>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</si>
  <si>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</si>
  <si>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</si>
  <si>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</si>
  <si>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</si>
  <si>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</si>
  <si>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</si>
  <si>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</si>
  <si>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</si>
  <si>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</si>
  <si>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</si>
  <si>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</si>
  <si>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</si>
  <si>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</si>
  <si>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</si>
  <si>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</si>
  <si>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</si>
  <si>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</si>
  <si>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</si>
  <si>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</si>
  <si>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</si>
  <si>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</si>
  <si>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</si>
  <si>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</si>
  <si>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</si>
  <si>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</si>
  <si>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</si>
  <si>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</si>
  <si>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</si>
  <si>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</si>
  <si>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</si>
  <si>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</si>
  <si>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</si>
  <si>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</si>
  <si>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</si>
  <si>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</si>
  <si>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</si>
  <si>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</si>
  <si>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</si>
  <si>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</si>
  <si>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</si>
  <si>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</si>
  <si>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</si>
  <si>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</si>
  <si>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</si>
  <si>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</si>
  <si>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</si>
  <si>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</si>
  <si>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</si>
  <si>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</si>
  <si>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</si>
  <si>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</si>
  <si>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</si>
  <si>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</si>
  <si>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</si>
  <si>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</si>
  <si>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</si>
  <si>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</si>
  <si>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</si>
  <si>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</si>
  <si>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</si>
  <si>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</si>
  <si>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</si>
  <si>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</si>
  <si>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</si>
  <si>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</si>
  <si>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</si>
  <si>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</si>
  <si>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</si>
  <si>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</si>
  <si>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</si>
  <si>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</si>
  <si>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</si>
  <si>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</si>
  <si>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</si>
  <si>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</si>
  <si>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</si>
  <si>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</si>
  <si>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</si>
  <si>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</si>
  <si>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</si>
  <si>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</si>
  <si>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</si>
  <si>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</si>
  <si>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</si>
  <si>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</si>
  <si>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</si>
  <si>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</si>
  <si>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</si>
  <si>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</si>
  <si>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</si>
  <si>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</si>
  <si>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</si>
  <si>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</si>
  <si>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</si>
  <si>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</si>
  <si>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</si>
  <si>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</si>
  <si>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</si>
  <si>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</si>
  <si>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</si>
  <si>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</si>
  <si>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</si>
  <si>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</si>
  <si>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</si>
  <si>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</si>
  <si>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</si>
  <si>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</si>
  <si>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</si>
  <si>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</si>
  <si>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</si>
  <si>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</si>
  <si>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</si>
  <si>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</si>
  <si>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</si>
  <si>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</si>
  <si>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</si>
  <si>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</si>
  <si>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</si>
  <si>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</si>
  <si>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</si>
  <si>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</si>
  <si>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</si>
  <si>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</si>
  <si>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</si>
  <si>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</si>
  <si>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</si>
  <si>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</si>
  <si>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</si>
  <si>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</si>
  <si>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</si>
  <si>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</si>
  <si>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</si>
  <si>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</si>
  <si>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</si>
  <si>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</si>
  <si>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</si>
  <si>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</si>
  <si>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</si>
  <si>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</si>
  <si>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</si>
  <si>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</si>
  <si>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</si>
  <si>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</si>
  <si>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</si>
  <si>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</si>
  <si>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</si>
  <si>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</si>
  <si>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</si>
  <si>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</si>
  <si>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</si>
  <si>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</si>
  <si>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</si>
  <si>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</si>
  <si>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</si>
  <si>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</si>
  <si>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</si>
  <si>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</si>
  <si>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</si>
  <si>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</si>
  <si>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</si>
  <si>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</si>
  <si>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</si>
  <si>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</si>
  <si>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</si>
  <si>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</si>
  <si>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</si>
  <si>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</si>
  <si>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</si>
  <si>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</si>
  <si>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</si>
  <si>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</si>
  <si>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</si>
  <si>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</si>
  <si>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</si>
  <si>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</si>
  <si>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</si>
  <si>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</si>
  <si>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</si>
  <si>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</si>
  <si>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</si>
  <si>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</si>
  <si>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</si>
  <si>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</si>
  <si>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</si>
  <si>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</si>
  <si>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</si>
  <si>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</si>
  <si>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</si>
  <si>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</si>
  <si>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</si>
  <si>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</si>
  <si>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</si>
  <si>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</si>
  <si>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</si>
  <si>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</si>
  <si>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</si>
  <si>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</si>
  <si>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</si>
  <si>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</si>
  <si>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</si>
  <si>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</si>
  <si>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</si>
  <si>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</si>
  <si>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</si>
  <si>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</si>
  <si>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</si>
  <si>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</si>
  <si>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</si>
  <si>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</si>
  <si>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</si>
  <si>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</si>
  <si>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</si>
  <si>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</si>
  <si>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</si>
  <si>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</si>
  <si>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</si>
  <si>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</si>
  <si>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</si>
  <si>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</si>
  <si>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</si>
  <si>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</si>
  <si>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</si>
  <si>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</si>
  <si>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</si>
  <si>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</si>
  <si>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</si>
  <si>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</si>
  <si>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</si>
  <si>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</si>
  <si>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</si>
  <si>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</si>
  <si>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</si>
  <si>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</si>
  <si>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</si>
  <si>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</si>
  <si>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</si>
  <si>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</si>
  <si>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</si>
  <si>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</si>
  <si>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</si>
  <si>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</si>
  <si>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</si>
  <si>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</si>
  <si>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</si>
  <si>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</si>
  <si>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</si>
  <si>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</si>
  <si>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</si>
  <si>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</si>
  <si>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</si>
  <si>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</si>
  <si>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</si>
  <si>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</si>
  <si>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</si>
  <si>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</si>
  <si>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</si>
  <si>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</si>
  <si>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</si>
  <si>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</si>
  <si>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</si>
  <si>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</si>
  <si>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</si>
  <si>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</si>
  <si>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</si>
  <si>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</si>
  <si>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</si>
  <si>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</si>
  <si>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</si>
  <si>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</si>
  <si>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</si>
  <si>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</si>
  <si>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</si>
  <si>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</si>
  <si>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</si>
  <si>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</si>
  <si>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</si>
  <si>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</si>
  <si>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</si>
  <si>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</si>
  <si>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</si>
  <si>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</si>
  <si>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</si>
  <si>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</si>
  <si>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</si>
  <si>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</si>
  <si>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</si>
  <si>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</si>
  <si>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</si>
  <si>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</si>
  <si>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</si>
  <si>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</si>
  <si>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</si>
  <si>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</si>
  <si>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</si>
  <si>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</si>
  <si>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</si>
  <si>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</si>
  <si>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</si>
  <si>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</si>
  <si>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</si>
  <si>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</si>
  <si>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</si>
  <si>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</si>
  <si>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</si>
  <si>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</si>
  <si>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</si>
  <si>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</si>
  <si>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</si>
  <si>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</si>
  <si>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</si>
  <si>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</si>
  <si>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</si>
  <si>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</si>
  <si>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</si>
  <si>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</si>
  <si>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</si>
  <si>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</si>
  <si>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</si>
  <si>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</si>
  <si>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</si>
  <si>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</si>
  <si>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</si>
  <si>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</si>
  <si>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</si>
  <si>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</si>
  <si>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</si>
  <si>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</si>
  <si>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</si>
  <si>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</si>
  <si>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</si>
  <si>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</si>
  <si>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</si>
  <si>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</si>
  <si>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</si>
  <si>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</si>
  <si>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</si>
  <si>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</si>
  <si>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</si>
  <si>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</si>
  <si>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</si>
  <si>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</si>
  <si>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</si>
  <si>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</si>
  <si>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</si>
  <si>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</si>
  <si>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</si>
  <si>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</si>
  <si>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</si>
  <si>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</si>
  <si>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</si>
  <si>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</si>
  <si>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</si>
  <si>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</si>
  <si>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</si>
  <si>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</si>
  <si>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</si>
  <si>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</si>
  <si>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</si>
  <si>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</si>
  <si>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</si>
  <si>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</si>
  <si>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</si>
  <si>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</si>
  <si>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</si>
  <si>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</si>
  <si>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</si>
  <si>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</si>
  <si>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</si>
  <si>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</si>
  <si>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</si>
  <si>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</si>
  <si>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</si>
  <si>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</si>
  <si>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</si>
  <si>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</si>
  <si>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</si>
  <si>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</si>
  <si>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</si>
  <si>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</si>
  <si>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</si>
  <si>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</si>
  <si>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</si>
  <si>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</si>
  <si>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</si>
  <si>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</si>
  <si>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</si>
  <si>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</si>
  <si>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</si>
  <si>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</si>
  <si>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</si>
  <si>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</si>
  <si>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</si>
  <si>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</si>
  <si>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</si>
  <si>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</si>
  <si>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</si>
  <si>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</si>
  <si>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</si>
  <si>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</si>
  <si>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</si>
  <si>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</si>
  <si>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</si>
  <si>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</si>
  <si>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</si>
  <si>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</si>
  <si>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</si>
  <si>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</si>
  <si>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</si>
  <si>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</si>
  <si>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</si>
  <si>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</si>
  <si>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</si>
  <si>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</si>
  <si>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</si>
  <si>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</si>
  <si>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</si>
  <si>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</si>
  <si>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</si>
  <si>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</si>
  <si>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</si>
  <si>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</si>
  <si>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</si>
  <si>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</si>
  <si>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</si>
  <si>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</si>
  <si>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</si>
  <si>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</si>
  <si>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</si>
  <si>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</si>
  <si>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</si>
  <si>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</si>
  <si>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</si>
  <si>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</si>
  <si>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</si>
  <si>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</si>
  <si>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</si>
  <si>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</si>
  <si>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</si>
  <si>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</si>
  <si>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</si>
  <si>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</si>
  <si>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</si>
  <si>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</si>
  <si>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</si>
  <si>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</si>
  <si>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</si>
  <si>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</si>
  <si>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</si>
  <si>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</si>
  <si>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</si>
  <si>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</si>
  <si>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</si>
  <si>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</si>
  <si>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</si>
  <si>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</si>
  <si>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</si>
  <si>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</si>
  <si>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</si>
  <si>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</si>
  <si>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</si>
  <si>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</si>
  <si>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</si>
  <si>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</si>
  <si>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</si>
  <si>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</si>
  <si>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</si>
  <si>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</si>
  <si>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</si>
  <si>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</si>
  <si>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</si>
  <si>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</si>
  <si>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</si>
  <si>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</si>
  <si>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</si>
  <si>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</si>
  <si>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</si>
  <si>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</si>
  <si>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</si>
  <si>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</si>
  <si>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</si>
  <si>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</si>
  <si>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</si>
  <si>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</si>
  <si>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</si>
  <si>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</si>
  <si>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</si>
  <si>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</si>
  <si>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</si>
  <si>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</si>
  <si>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</si>
  <si>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</si>
  <si>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</si>
  <si>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</si>
  <si>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</si>
  <si>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</si>
  <si>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</si>
  <si>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</si>
  <si>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</si>
  <si>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</si>
  <si>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</si>
  <si>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</si>
  <si>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</si>
  <si>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</si>
  <si>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</si>
  <si>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</si>
  <si>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</si>
  <si>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</si>
  <si>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</si>
  <si>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</si>
  <si>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</si>
  <si>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</si>
  <si>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</si>
  <si>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</si>
  <si>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</si>
  <si>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</si>
  <si>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</si>
  <si>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</si>
  <si>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</si>
  <si>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</si>
  <si>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</si>
  <si>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</si>
  <si>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</si>
  <si>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</si>
  <si>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</si>
  <si>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</si>
  <si>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</si>
  <si>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</si>
  <si>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</si>
  <si>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</si>
  <si>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</si>
  <si>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</si>
  <si>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</si>
  <si>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</si>
  <si>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</si>
  <si>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</si>
  <si>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</si>
  <si>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</si>
  <si>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</si>
  <si>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</si>
  <si>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</si>
  <si>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</si>
  <si>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</si>
  <si>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</si>
  <si>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</si>
  <si>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</si>
  <si>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</si>
  <si>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</si>
  <si>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</si>
  <si>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</si>
  <si>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</si>
  <si>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</si>
  <si>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</si>
  <si>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</si>
  <si>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</si>
  <si>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</si>
  <si>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</si>
  <si>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</si>
  <si>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</si>
  <si>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</si>
  <si>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</si>
  <si>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</si>
  <si>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</si>
  <si>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</si>
  <si>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</si>
  <si>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</si>
  <si>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</si>
  <si>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</si>
  <si>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</si>
  <si>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</si>
  <si>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</si>
  <si>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</si>
  <si>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</si>
  <si>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</si>
  <si>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</si>
  <si>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</si>
  <si>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</si>
  <si>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</si>
  <si>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</si>
  <si>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</si>
  <si>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</si>
  <si>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</si>
  <si>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</si>
  <si>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</si>
  <si>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</si>
  <si>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</si>
  <si>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</si>
  <si>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</si>
  <si>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</si>
  <si>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</si>
  <si>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</si>
  <si>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</si>
  <si>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</si>
  <si>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</si>
  <si>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</si>
  <si>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</si>
  <si>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</si>
  <si>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</si>
  <si>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</si>
  <si>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</si>
  <si>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</si>
  <si>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</si>
  <si>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</si>
  <si>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</si>
  <si>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</si>
  <si>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</si>
  <si>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</si>
  <si>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</si>
  <si>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</si>
  <si>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</si>
  <si>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</si>
  <si>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</si>
  <si>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</si>
  <si>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</si>
  <si>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</si>
  <si>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</si>
  <si>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</si>
  <si>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</si>
  <si>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</si>
  <si>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</si>
  <si>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</si>
  <si>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</si>
  <si>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</si>
  <si>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</si>
  <si>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</si>
  <si>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</si>
  <si>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</si>
  <si>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</si>
  <si>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</si>
  <si>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</si>
  <si>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</si>
  <si>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</si>
  <si>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</si>
  <si>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</si>
  <si>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</si>
  <si>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</si>
  <si>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</si>
  <si>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</si>
  <si>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</si>
  <si>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</si>
  <si>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</si>
  <si>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</si>
  <si>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</si>
  <si>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</si>
  <si>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</si>
  <si>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</si>
  <si>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</si>
  <si>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</si>
  <si>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</si>
  <si>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</si>
  <si>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</si>
  <si>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</si>
  <si>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</si>
  <si>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</si>
  <si>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</si>
  <si>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</si>
  <si>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</si>
  <si>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</si>
  <si>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</si>
  <si>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</si>
  <si>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</si>
  <si>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</si>
  <si>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</si>
  <si>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</si>
  <si>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</si>
  <si>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</si>
  <si>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</si>
  <si>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</si>
  <si>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</si>
  <si>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</si>
  <si>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</si>
  <si>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</si>
  <si>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</si>
  <si>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</si>
  <si>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</si>
  <si>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</si>
  <si>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</si>
  <si>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</si>
  <si>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</si>
  <si>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</si>
  <si>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</si>
  <si>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</si>
  <si>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</si>
  <si>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</si>
  <si>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</si>
  <si>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</si>
  <si>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</si>
  <si>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</si>
  <si>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</si>
  <si>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</si>
  <si>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</si>
  <si>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</si>
  <si>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</si>
  <si>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</si>
  <si>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</si>
  <si>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</si>
  <si>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</si>
  <si>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</si>
  <si>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</si>
  <si>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</si>
  <si>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</si>
  <si>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</si>
  <si>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</si>
  <si>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</si>
  <si>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</si>
  <si>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</si>
  <si>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</si>
  <si>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</si>
  <si>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</si>
  <si>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</si>
  <si>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</si>
  <si>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</si>
  <si>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</si>
  <si>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</si>
  <si>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</si>
  <si>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</si>
  <si>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</si>
  <si>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</si>
  <si>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</si>
  <si>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</si>
  <si>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</si>
  <si>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</si>
  <si>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</si>
  <si>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</si>
  <si>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</si>
  <si>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</si>
  <si>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</si>
  <si>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</si>
  <si>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</si>
  <si>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</si>
  <si>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</si>
  <si>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</si>
  <si>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</si>
  <si>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</si>
  <si>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</si>
  <si>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</si>
  <si>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</si>
  <si>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</si>
  <si>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</si>
  <si>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</si>
  <si>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</si>
  <si>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</si>
  <si>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</si>
  <si>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</si>
  <si>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</si>
  <si>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</si>
  <si>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</si>
  <si>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</si>
  <si>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</si>
  <si>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</si>
  <si>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</si>
  <si>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</si>
  <si>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</si>
  <si>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</si>
  <si>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</si>
  <si>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</si>
  <si>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</si>
  <si>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</si>
  <si>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</si>
  <si>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</si>
  <si>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</si>
  <si>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</si>
  <si>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</si>
  <si>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</si>
  <si>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</si>
  <si>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</si>
  <si>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</si>
  <si>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</si>
  <si>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</si>
  <si>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</si>
  <si>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</si>
  <si>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</si>
  <si>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</si>
  <si>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</si>
  <si>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</si>
  <si>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</si>
  <si>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</si>
  <si>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</si>
  <si>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</si>
  <si>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</si>
  <si>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</si>
  <si>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</si>
  <si>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</si>
  <si>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</si>
  <si>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</si>
  <si>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</si>
  <si>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</si>
  <si>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</si>
  <si>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</si>
  <si>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</si>
  <si>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</si>
  <si>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</si>
  <si>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</si>
  <si>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</si>
  <si>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</si>
  <si>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</si>
  <si>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</si>
  <si>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</si>
  <si>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</si>
  <si>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</si>
  <si>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</si>
  <si>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</si>
  <si>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</si>
  <si>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</si>
  <si>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</si>
  <si>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</si>
  <si>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</si>
  <si>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</si>
  <si>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</si>
  <si>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</si>
  <si>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</si>
  <si>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</si>
  <si>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</si>
  <si>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</si>
  <si>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</si>
  <si>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</si>
  <si>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</si>
  <si>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</si>
  <si>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</si>
  <si>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</si>
  <si>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</si>
  <si>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</si>
  <si>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</si>
  <si>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</si>
  <si>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</si>
  <si>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</si>
  <si>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</si>
  <si>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</si>
  <si>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</si>
  <si>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</si>
  <si>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</si>
  <si>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</si>
  <si>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</si>
  <si>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</si>
  <si>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</si>
  <si>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</si>
  <si>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</si>
  <si>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</si>
  <si>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</si>
  <si>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</si>
  <si>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</si>
  <si>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</si>
  <si>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</si>
  <si>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</si>
  <si>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</si>
  <si>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</si>
  <si>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</si>
  <si>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</si>
  <si>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</si>
  <si>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</si>
  <si>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</si>
  <si>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</si>
  <si>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</si>
  <si>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</si>
  <si>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</si>
  <si>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</si>
  <si>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</si>
  <si>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</si>
  <si>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</si>
  <si>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</si>
  <si>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</si>
  <si>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</si>
  <si>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</si>
  <si>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</si>
  <si>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</si>
  <si>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</si>
  <si>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</si>
  <si>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</si>
  <si>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</si>
  <si>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</si>
  <si>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</si>
  <si>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</si>
  <si>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</si>
  <si>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</si>
  <si>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</si>
  <si>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</si>
  <si>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</si>
  <si>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</si>
  <si>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</si>
  <si>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</si>
  <si>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</si>
  <si>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</si>
  <si>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</si>
  <si>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</si>
  <si>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</si>
  <si>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</si>
  <si>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</si>
  <si>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</si>
  <si>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</si>
  <si>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</si>
  <si>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</si>
  <si>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</si>
  <si>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</si>
  <si>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</si>
  <si>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</si>
  <si>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</si>
  <si>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</si>
  <si>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</si>
  <si>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</si>
  <si>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</si>
  <si>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</si>
  <si>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</si>
  <si>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</si>
  <si>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</si>
  <si>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</si>
  <si>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</si>
  <si>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</si>
  <si>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</si>
  <si>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</si>
  <si>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</si>
  <si>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</si>
  <si>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</si>
  <si>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</si>
  <si>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</si>
  <si>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</si>
  <si>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</si>
  <si>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</si>
  <si>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</si>
  <si>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</si>
  <si>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</si>
  <si>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</si>
  <si>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</si>
  <si>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</si>
  <si>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</si>
  <si>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</si>
  <si>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</si>
  <si>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</si>
  <si>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</si>
  <si>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</si>
  <si>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</si>
  <si>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</si>
  <si>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</si>
  <si>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</si>
  <si>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</si>
  <si>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</si>
  <si>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</si>
  <si>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</si>
  <si>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</si>
  <si>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</si>
  <si>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</si>
  <si>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</si>
  <si>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</si>
  <si>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</si>
  <si>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</si>
  <si>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</si>
  <si>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</si>
  <si>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</si>
  <si>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</si>
  <si>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</si>
  <si>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</si>
  <si>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</si>
  <si>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</si>
  <si>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</si>
  <si>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</si>
  <si>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</si>
  <si>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</si>
  <si>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</si>
  <si>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</si>
  <si>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</si>
  <si>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</si>
  <si>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</si>
  <si>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</si>
  <si>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</si>
  <si>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</si>
  <si>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</si>
  <si>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</si>
  <si>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</si>
  <si>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</si>
  <si>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</si>
  <si>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</si>
  <si>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</si>
  <si>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</si>
  <si>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</si>
  <si>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</si>
  <si>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</si>
  <si>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</si>
  <si>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</si>
  <si>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</si>
  <si>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</si>
  <si>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</si>
  <si>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</si>
  <si>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</si>
  <si>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</si>
  <si>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</si>
  <si>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</si>
  <si>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</si>
  <si>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</si>
  <si>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</si>
  <si>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</si>
  <si>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</si>
  <si>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</si>
  <si>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</si>
  <si>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</si>
  <si>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</si>
  <si>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</si>
  <si>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</si>
  <si>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</si>
  <si>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</si>
  <si>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</si>
  <si>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</si>
  <si>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</si>
  <si>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</si>
  <si>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</si>
  <si>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</si>
  <si>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</si>
  <si>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</si>
  <si>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</si>
  <si>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</si>
  <si>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</si>
  <si>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</si>
  <si>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</si>
  <si>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</si>
  <si>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</si>
  <si>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</si>
  <si>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</si>
  <si>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</si>
  <si>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</si>
  <si>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</si>
  <si>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</si>
  <si>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</si>
  <si>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</si>
  <si>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</si>
  <si>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</si>
  <si>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</si>
  <si>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</si>
  <si>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</si>
  <si>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</si>
  <si>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</si>
  <si>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</si>
  <si>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</si>
  <si>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</si>
  <si>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</si>
  <si>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</si>
  <si>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</si>
  <si>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</si>
  <si>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</si>
  <si>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</si>
  <si>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</si>
  <si>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</si>
  <si>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</si>
  <si>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</si>
  <si>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</si>
  <si>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</si>
  <si>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</si>
  <si>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</si>
  <si>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</si>
  <si>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</si>
  <si>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</si>
  <si>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</si>
  <si>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</si>
  <si>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</si>
  <si>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</si>
  <si>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</si>
  <si>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</si>
  <si>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</si>
  <si>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</si>
  <si>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</si>
  <si>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</si>
  <si>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</si>
  <si>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</si>
  <si>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</si>
  <si>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</si>
  <si>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</si>
  <si>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</si>
  <si>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</si>
  <si>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</si>
  <si>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</si>
  <si>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</si>
  <si>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</si>
  <si>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</si>
  <si>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</si>
  <si>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</si>
  <si>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</si>
  <si>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</si>
  <si>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</si>
  <si>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</si>
  <si>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</si>
  <si>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</si>
  <si>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</si>
  <si>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</si>
  <si>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</si>
  <si>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</si>
  <si>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</si>
  <si>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</si>
  <si>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</si>
  <si>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</si>
  <si>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</si>
  <si>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</si>
  <si>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</si>
  <si>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</si>
  <si>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</si>
  <si>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</si>
  <si>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</si>
  <si>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</si>
  <si>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</si>
  <si>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</si>
  <si>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</si>
  <si>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</si>
  <si>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</si>
  <si>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</si>
  <si>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</si>
  <si>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</si>
  <si>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</si>
  <si>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</si>
  <si>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</si>
  <si>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</si>
  <si>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</si>
  <si>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</si>
  <si>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</si>
  <si>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</si>
  <si>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</si>
  <si>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</si>
  <si>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</si>
  <si>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</si>
  <si>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</si>
  <si>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</si>
  <si>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</si>
  <si>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</si>
  <si>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</si>
  <si>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</si>
  <si>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</si>
  <si>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</si>
  <si>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</si>
  <si>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</si>
  <si>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</si>
  <si>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</si>
  <si>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</si>
  <si>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</si>
  <si>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</si>
  <si>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</si>
  <si>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</si>
  <si>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</si>
  <si>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</si>
  <si>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</si>
  <si>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</si>
  <si>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</si>
  <si>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</si>
  <si>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</si>
  <si>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</si>
  <si>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</si>
  <si>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</si>
  <si>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</si>
  <si>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</si>
  <si>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</si>
  <si>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</si>
  <si>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</si>
  <si>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</si>
  <si>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</si>
  <si>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</si>
  <si>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</si>
  <si>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</si>
  <si>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</si>
  <si>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</si>
  <si>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</si>
  <si>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</si>
  <si>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</si>
  <si>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</si>
  <si>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</si>
  <si>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</si>
  <si>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</si>
  <si>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</si>
  <si>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</si>
  <si>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</si>
  <si>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</si>
  <si>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</si>
  <si>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</si>
  <si>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</si>
  <si>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</si>
  <si>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</si>
  <si>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</si>
  <si>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</si>
  <si>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</si>
  <si>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</si>
  <si>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</si>
  <si>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</si>
  <si>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</si>
  <si>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</si>
  <si>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</si>
  <si>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</si>
  <si>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</si>
  <si>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</si>
  <si>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</si>
  <si>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</si>
  <si>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</si>
  <si>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</si>
  <si>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</si>
  <si>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</si>
  <si>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</si>
  <si>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</si>
  <si>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</si>
  <si>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</si>
  <si>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</si>
  <si>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</si>
  <si>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</si>
  <si>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</si>
  <si>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</si>
  <si>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</si>
  <si>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</si>
  <si>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</si>
  <si>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</si>
  <si>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</si>
  <si>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</si>
  <si>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</si>
  <si>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</si>
  <si>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</si>
  <si>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</si>
  <si>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</si>
  <si>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</si>
  <si>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</si>
  <si>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</si>
  <si>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</si>
  <si>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</si>
  <si>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</si>
  <si>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</si>
  <si>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</si>
  <si>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</si>
  <si>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</si>
  <si>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</si>
  <si>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</si>
  <si>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</si>
  <si>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</si>
  <si>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</si>
  <si>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</si>
  <si>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</si>
  <si>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</si>
  <si>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</si>
  <si>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</si>
  <si>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</si>
  <si>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</si>
  <si>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</si>
  <si>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</si>
  <si>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</si>
  <si>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</si>
  <si>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</si>
  <si>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</si>
  <si>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</si>
  <si>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</si>
  <si>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</si>
  <si>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</si>
  <si>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</si>
  <si>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</si>
  <si>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</si>
  <si>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</si>
  <si>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</si>
  <si>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</si>
  <si>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</si>
  <si>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</si>
  <si>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</si>
  <si>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</si>
  <si>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</si>
  <si>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</si>
  <si>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</si>
  <si>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</si>
  <si>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</si>
  <si>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</si>
  <si>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</si>
  <si>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</si>
  <si>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</si>
  <si>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</si>
  <si>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</si>
  <si>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</si>
  <si>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</si>
  <si>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</si>
  <si>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</si>
  <si>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</si>
  <si>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</si>
  <si>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</si>
  <si>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</si>
  <si>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</si>
  <si>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</si>
  <si>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</si>
  <si>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</si>
  <si>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</si>
  <si>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</si>
  <si>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</si>
  <si>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</si>
  <si>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</si>
  <si>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</si>
  <si>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</si>
  <si>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</si>
  <si>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</si>
  <si>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</si>
  <si>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</si>
  <si>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</si>
  <si>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</si>
  <si>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</si>
  <si>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</si>
  <si>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</si>
  <si>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</si>
  <si>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</si>
  <si>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</si>
  <si>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</si>
  <si>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</si>
  <si>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</si>
  <si>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</si>
  <si>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</si>
  <si>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</si>
  <si>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</si>
  <si>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</si>
  <si>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</si>
  <si>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</si>
  <si>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</si>
  <si>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</si>
  <si>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</si>
  <si>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</si>
  <si>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</si>
  <si>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</si>
  <si>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</si>
  <si>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</si>
  <si>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</si>
  <si>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</si>
  <si>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</si>
  <si>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</si>
  <si>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</si>
  <si>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</si>
  <si>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</si>
  <si>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</si>
  <si>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</si>
  <si>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</si>
  <si>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</si>
  <si>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</si>
  <si>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</si>
  <si>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</si>
  <si>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</si>
  <si>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</si>
  <si>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</si>
  <si>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</si>
  <si>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</si>
  <si>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</si>
  <si>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</si>
  <si>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</si>
  <si>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</si>
  <si>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</si>
  <si>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</si>
  <si>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</si>
  <si>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</si>
  <si>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</si>
  <si>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</si>
  <si>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</si>
  <si>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</si>
  <si>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</si>
  <si>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</si>
  <si>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</si>
  <si>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</si>
  <si>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</si>
  <si>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</si>
  <si>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</si>
  <si>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</si>
  <si>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</si>
  <si>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</si>
  <si>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</si>
  <si>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</si>
  <si>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</si>
  <si>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</si>
  <si>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</si>
  <si>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</si>
  <si>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</si>
  <si>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</si>
  <si>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</si>
  <si>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</si>
  <si>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</si>
  <si>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</si>
  <si>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</si>
  <si>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</si>
  <si>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</si>
  <si>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</si>
  <si>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</si>
  <si>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</si>
  <si>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</si>
  <si>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</si>
  <si>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</si>
  <si>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</si>
  <si>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</si>
  <si>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</si>
  <si>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</si>
  <si>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</si>
  <si>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</si>
  <si>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</si>
  <si>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</si>
  <si>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</si>
  <si>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</si>
  <si>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</si>
  <si>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</si>
  <si>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</si>
  <si>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</si>
  <si>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</si>
  <si>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</si>
  <si>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</si>
  <si>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</si>
  <si>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</si>
  <si>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</si>
  <si>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</si>
  <si>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</si>
  <si>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</si>
  <si>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</si>
  <si>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</si>
  <si>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</si>
  <si>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</si>
  <si>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</si>
  <si>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</si>
  <si>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</si>
  <si>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</si>
  <si>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</si>
  <si>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</si>
  <si>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</si>
  <si>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</si>
  <si>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</si>
  <si>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</si>
  <si>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</si>
  <si>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</si>
  <si>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</si>
  <si>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</si>
  <si>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</si>
  <si>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</si>
  <si>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</si>
  <si>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</si>
  <si>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</si>
  <si>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</si>
  <si>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</si>
  <si>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</si>
  <si>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</si>
  <si>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</si>
  <si>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</si>
  <si>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</si>
  <si>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</si>
  <si>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</si>
  <si>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</si>
  <si>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</si>
  <si>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</si>
  <si>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</si>
  <si>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</si>
  <si>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</si>
  <si>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</si>
  <si>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</si>
  <si>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</si>
  <si>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</si>
  <si>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</si>
  <si>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</si>
  <si>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</si>
  <si>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</si>
  <si>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</si>
  <si>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</si>
  <si>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</si>
  <si>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</si>
  <si>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</si>
  <si>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</si>
  <si>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</si>
  <si>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</si>
  <si>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</si>
  <si>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</si>
  <si>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</si>
  <si>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</si>
  <si>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</si>
  <si>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</si>
  <si>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</si>
  <si>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</si>
  <si>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</si>
  <si>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</si>
  <si>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</si>
  <si>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</si>
  <si>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</si>
  <si>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</si>
  <si>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</si>
  <si>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</si>
  <si>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</si>
  <si>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</si>
  <si>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</si>
  <si>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</si>
  <si>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</si>
  <si>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</si>
  <si>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</si>
  <si>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</si>
  <si>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</si>
  <si>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</si>
  <si>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</si>
  <si>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</si>
  <si>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</si>
  <si>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</si>
  <si>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</si>
  <si>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</si>
  <si>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</si>
  <si>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</si>
  <si>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</si>
  <si>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</si>
  <si>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</si>
  <si>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</si>
  <si>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</si>
  <si>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</si>
  <si>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</si>
  <si>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</si>
  <si>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</si>
  <si>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</si>
  <si>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</si>
  <si>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</si>
  <si>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</si>
  <si>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</si>
  <si>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</si>
  <si>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</si>
  <si>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</si>
  <si>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</si>
  <si>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</si>
  <si>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</si>
  <si>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</si>
  <si>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</si>
  <si>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</si>
  <si>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</si>
  <si>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</si>
  <si>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</si>
  <si>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</si>
  <si>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</si>
  <si>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</si>
  <si>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</si>
  <si>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</si>
  <si>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</si>
  <si>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</si>
  <si>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</si>
  <si>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</si>
  <si>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</si>
  <si>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</si>
  <si>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</si>
  <si>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</si>
  <si>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</si>
  <si>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</si>
  <si>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</si>
  <si>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</si>
  <si>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</si>
  <si>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</si>
  <si>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</si>
  <si>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</si>
  <si>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</si>
  <si>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</si>
  <si>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</si>
  <si>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</si>
  <si>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</si>
  <si>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</si>
  <si>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</si>
  <si>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</si>
  <si>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</si>
  <si>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</si>
  <si>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</si>
  <si>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</si>
  <si>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</si>
  <si>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</si>
  <si>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</si>
  <si>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</si>
  <si>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</si>
  <si>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</si>
  <si>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</si>
  <si>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</si>
  <si>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</si>
  <si>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</si>
  <si>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</si>
  <si>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</si>
  <si>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</si>
  <si>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</si>
  <si>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</si>
  <si>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</si>
  <si>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</si>
  <si>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</si>
  <si>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</si>
  <si>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</si>
  <si>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</si>
  <si>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</si>
  <si>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</si>
  <si>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</si>
  <si>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</si>
  <si>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</si>
  <si>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</si>
  <si>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</si>
  <si>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</si>
  <si>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</si>
  <si>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</si>
  <si>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</si>
  <si>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</si>
  <si>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</si>
  <si>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</si>
  <si>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</si>
  <si>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</si>
  <si>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</si>
  <si>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</si>
  <si>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</si>
  <si>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</si>
  <si>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</si>
  <si>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</si>
  <si>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</si>
  <si>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</si>
  <si>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</si>
  <si>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</si>
  <si>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</si>
  <si>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</si>
  <si>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</si>
  <si>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</si>
  <si>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</si>
  <si>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</si>
  <si>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</si>
  <si>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</si>
  <si>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</si>
  <si>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</si>
  <si>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</si>
  <si>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</si>
  <si>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</si>
  <si>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</si>
  <si>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</si>
  <si>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</si>
  <si>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</si>
  <si>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</si>
  <si>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</si>
  <si>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</si>
  <si>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</si>
  <si>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</si>
  <si>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</si>
  <si>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</si>
  <si>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</si>
  <si>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</si>
  <si>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</si>
  <si>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</si>
  <si>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</si>
  <si>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</si>
  <si>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</si>
  <si>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</si>
  <si>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</si>
  <si>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</si>
  <si>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</si>
  <si>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</si>
  <si>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</si>
  <si>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</si>
  <si>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</si>
  <si>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</si>
  <si>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</si>
  <si>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</si>
  <si>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</si>
  <si>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</si>
  <si>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</si>
  <si>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</si>
  <si>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</si>
  <si>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</si>
  <si>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</si>
  <si>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</si>
  <si>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</si>
  <si>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</si>
  <si>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</si>
  <si>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</si>
  <si>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</si>
  <si>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</si>
  <si>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</si>
  <si>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</si>
  <si>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</si>
  <si>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</si>
  <si>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</si>
  <si>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</si>
  <si>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</si>
  <si>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</si>
  <si>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</si>
  <si>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</si>
  <si>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</si>
  <si>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</si>
  <si>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</si>
  <si>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</si>
  <si>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</si>
  <si>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</si>
  <si>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</si>
  <si>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</si>
  <si>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</si>
  <si>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</si>
  <si>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</si>
  <si>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</si>
  <si>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</si>
  <si>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</si>
  <si>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</si>
  <si>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</si>
  <si>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</si>
  <si>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</si>
  <si>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</si>
  <si>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</si>
  <si>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</si>
  <si>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</si>
  <si>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</si>
  <si>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</si>
  <si>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</si>
  <si>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</si>
  <si>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</si>
  <si>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</si>
  <si>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</si>
  <si>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</si>
  <si>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</si>
  <si>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</si>
  <si>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</si>
  <si>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</si>
  <si>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</si>
  <si>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</si>
  <si>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</si>
  <si>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</si>
  <si>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</si>
  <si>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</si>
  <si>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</si>
  <si>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</si>
  <si>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</si>
  <si>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</si>
  <si>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</si>
  <si>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</si>
  <si>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</si>
  <si>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</si>
  <si>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</si>
  <si>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</si>
  <si>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</si>
  <si>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</si>
  <si>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</si>
  <si>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</si>
  <si>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</si>
  <si>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</si>
  <si>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</si>
  <si>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</si>
  <si>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</si>
  <si>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</si>
  <si>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</si>
  <si>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</si>
  <si>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</si>
  <si>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</si>
  <si>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</si>
  <si>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</si>
  <si>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</si>
  <si>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</si>
  <si>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</si>
  <si>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</si>
  <si>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</si>
  <si>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</si>
  <si>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</si>
  <si>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</si>
  <si>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</si>
  <si>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</si>
  <si>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</si>
  <si>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</si>
  <si>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</si>
  <si>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</si>
  <si>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</si>
  <si>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</si>
  <si>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</si>
  <si>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</si>
  <si>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</si>
  <si>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</si>
  <si>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</si>
  <si>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</si>
  <si>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</si>
  <si>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</si>
  <si>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</si>
  <si>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</si>
  <si>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</si>
  <si>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</si>
  <si>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</si>
  <si>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</si>
  <si>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</si>
  <si>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</si>
  <si>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</si>
  <si>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</si>
  <si>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</si>
  <si>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</si>
  <si>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</si>
  <si>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</si>
  <si>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</si>
  <si>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</si>
  <si>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</si>
  <si>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</si>
  <si>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</si>
  <si>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</si>
  <si>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</si>
  <si>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</si>
  <si>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</si>
  <si>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</si>
  <si>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</si>
  <si>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</si>
  <si>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</si>
  <si>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</si>
  <si>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</si>
  <si>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</si>
  <si>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</si>
  <si>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</si>
  <si>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</si>
  <si>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</si>
  <si>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</si>
  <si>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</si>
  <si>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</si>
  <si>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</si>
  <si>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</si>
  <si>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</si>
  <si>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</si>
  <si>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</si>
  <si>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</si>
  <si>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</si>
  <si>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</si>
  <si>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</si>
  <si>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</si>
  <si>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</si>
  <si>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</si>
  <si>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</si>
  <si>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</si>
  <si>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</si>
  <si>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</si>
  <si>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</si>
  <si>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</si>
  <si>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</si>
  <si>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</si>
  <si>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</si>
  <si>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</si>
  <si>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</si>
  <si>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</si>
  <si>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</si>
  <si>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</si>
  <si>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</si>
  <si>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</si>
  <si>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</si>
  <si>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</si>
  <si>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</si>
  <si>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</si>
  <si>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</si>
  <si>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</si>
  <si>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</si>
  <si>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</si>
  <si>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</si>
  <si>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</si>
  <si>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</si>
  <si>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</si>
  <si>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</si>
  <si>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</si>
  <si>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</si>
  <si>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</si>
  <si>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</si>
  <si>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</si>
  <si>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</si>
  <si>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</si>
  <si>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</si>
  <si>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</si>
  <si>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</si>
  <si>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</si>
  <si>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</si>
  <si>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</si>
  <si>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</si>
  <si>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</si>
  <si>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</si>
  <si>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</si>
  <si>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</si>
  <si>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</si>
  <si>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</si>
  <si>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</si>
  <si>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</si>
  <si>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</si>
  <si>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</si>
  <si>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</si>
  <si>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</si>
  <si>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</si>
  <si>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</si>
  <si>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</si>
  <si>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</si>
  <si>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</si>
  <si>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</si>
  <si>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</si>
  <si>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</si>
  <si>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</si>
  <si>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</si>
  <si>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</si>
  <si>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</si>
  <si>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</si>
  <si>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</si>
  <si>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</si>
  <si>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</si>
  <si>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</si>
  <si>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</si>
  <si>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</si>
  <si>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</si>
  <si>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</si>
  <si>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</si>
  <si>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</si>
  <si>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</si>
  <si>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</si>
  <si>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</si>
  <si>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</si>
  <si>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</si>
  <si>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</si>
  <si>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</si>
  <si>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</si>
  <si>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</si>
  <si>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</si>
  <si>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</si>
  <si>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</si>
  <si>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</si>
  <si>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</si>
  <si>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</si>
  <si>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</si>
  <si>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</si>
  <si>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</si>
  <si>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</si>
  <si>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</si>
  <si>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</si>
  <si>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</si>
  <si>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</si>
  <si>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</si>
  <si>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</si>
  <si>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</si>
  <si>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</si>
  <si>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</si>
  <si>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</si>
  <si>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</si>
  <si>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</si>
  <si>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</si>
  <si>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</si>
  <si>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</si>
  <si>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</si>
  <si>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</si>
  <si>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</si>
  <si>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</si>
  <si>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</si>
  <si>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</si>
  <si>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</si>
  <si>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</si>
  <si>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</si>
  <si>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</si>
  <si>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</si>
  <si>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</si>
  <si>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</si>
  <si>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</si>
  <si>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</si>
  <si>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</si>
  <si>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</si>
  <si>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</si>
  <si>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</si>
  <si>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</si>
  <si>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</si>
  <si>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</si>
  <si>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</si>
  <si>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</si>
  <si>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</si>
  <si>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</si>
  <si>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</si>
  <si>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</si>
  <si>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</si>
  <si>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</si>
  <si>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</si>
  <si>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</si>
  <si>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</si>
  <si>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</si>
  <si>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</si>
  <si>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</si>
  <si>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</si>
  <si>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</si>
  <si>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</si>
  <si>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</si>
  <si>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</si>
  <si>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</si>
  <si>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</si>
  <si>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</si>
  <si>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</si>
  <si>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</si>
  <si>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</si>
  <si>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</si>
  <si>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</si>
  <si>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</si>
  <si>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</si>
  <si>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</si>
  <si>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</si>
  <si>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</si>
  <si>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</si>
  <si>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</si>
  <si>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</si>
  <si>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</si>
  <si>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</si>
  <si>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</si>
  <si>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</si>
  <si>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</si>
  <si>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</si>
  <si>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</si>
  <si>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</si>
  <si>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</si>
  <si>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</si>
  <si>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</si>
  <si>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</si>
  <si>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</si>
  <si>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</si>
  <si>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</si>
  <si>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</si>
  <si>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</si>
  <si>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</si>
  <si>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</si>
  <si>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</si>
  <si>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</si>
  <si>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</si>
  <si>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</si>
  <si>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</si>
  <si>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</si>
  <si>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</si>
  <si>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</si>
  <si>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</si>
  <si>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</si>
  <si>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</si>
  <si>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</si>
  <si>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</si>
  <si>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</si>
  <si>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</si>
  <si>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</si>
  <si>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</si>
  <si>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</si>
  <si>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</si>
  <si>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</si>
  <si>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</si>
  <si>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</si>
  <si>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</si>
  <si>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</si>
  <si>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</si>
  <si>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</si>
  <si>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</si>
  <si>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</si>
  <si>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</si>
  <si>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</si>
  <si>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</si>
  <si>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</si>
  <si>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</si>
  <si>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</si>
  <si>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</si>
  <si>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</si>
  <si>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</si>
  <si>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</si>
  <si>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</si>
  <si>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</si>
  <si>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</si>
  <si>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</si>
  <si>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</si>
  <si>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</si>
  <si>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</si>
  <si>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</si>
  <si>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</si>
  <si>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</si>
  <si>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</si>
  <si>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</si>
  <si>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</si>
  <si>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</si>
  <si>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</si>
  <si>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</si>
  <si>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</si>
  <si>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</si>
  <si>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</si>
  <si>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</si>
  <si>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</si>
  <si>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</si>
  <si>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</si>
  <si>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</si>
  <si>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</si>
  <si>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</si>
  <si>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</si>
  <si>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</si>
  <si>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</si>
  <si>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</si>
  <si>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</si>
  <si>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</si>
  <si>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</si>
  <si>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</si>
  <si>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</si>
  <si>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</si>
  <si>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</si>
  <si>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</si>
  <si>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</si>
  <si>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</si>
  <si>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</si>
  <si>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</si>
  <si>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</si>
  <si>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</si>
  <si>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</si>
  <si>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</si>
  <si>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</si>
  <si>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</si>
  <si>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</si>
  <si>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</si>
  <si>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</si>
  <si>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</si>
  <si>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</si>
  <si>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</si>
  <si>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</si>
  <si>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</si>
  <si>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</si>
  <si>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</si>
  <si>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</si>
  <si>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</si>
  <si>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</si>
  <si>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</si>
  <si>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</si>
  <si>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</si>
  <si>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</si>
  <si>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</si>
  <si>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</si>
  <si>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</si>
  <si>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</si>
  <si>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</si>
  <si>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</si>
  <si>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</si>
  <si>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</si>
  <si>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</si>
  <si>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</si>
  <si>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</si>
  <si>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</si>
  <si>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</si>
  <si>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</si>
  <si>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</si>
  <si>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</si>
  <si>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</si>
  <si>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</si>
  <si>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</si>
  <si>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</si>
  <si>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</si>
  <si>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</si>
  <si>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</si>
  <si>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</si>
  <si>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</si>
  <si>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</si>
  <si>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</si>
  <si>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</si>
  <si>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</si>
  <si>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</si>
  <si>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</si>
  <si>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</si>
  <si>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</si>
  <si>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</si>
  <si>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</si>
  <si>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</si>
  <si>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</si>
  <si>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</si>
  <si>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</si>
  <si>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</si>
  <si>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</si>
  <si>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</si>
  <si>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</si>
  <si>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</si>
  <si>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</si>
  <si>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</si>
  <si>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</si>
  <si>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</si>
  <si>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</si>
  <si>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</si>
  <si>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</si>
  <si>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</si>
  <si>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</si>
  <si>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</si>
  <si>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</si>
  <si>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</si>
  <si>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</si>
  <si>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</si>
  <si>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</si>
  <si>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</si>
  <si>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</si>
  <si>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</si>
  <si>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</si>
  <si>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</si>
  <si>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</si>
  <si>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</si>
  <si>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</si>
  <si>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</si>
  <si>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</si>
  <si>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</si>
  <si>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</si>
  <si>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</si>
  <si>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</si>
  <si>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</si>
  <si>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</si>
  <si>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</si>
  <si>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</si>
  <si>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</si>
  <si>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</si>
  <si>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</si>
  <si>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</si>
  <si>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</si>
  <si>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</si>
  <si>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</si>
  <si>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</si>
  <si>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</si>
  <si>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</si>
  <si>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</si>
  <si>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</si>
  <si>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</si>
  <si>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</si>
  <si>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</si>
  <si>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</si>
  <si>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</si>
  <si>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</si>
  <si>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</si>
  <si>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</si>
  <si>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</si>
  <si>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</si>
  <si>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</si>
  <si>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</si>
  <si>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</si>
  <si>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</si>
  <si>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</si>
  <si>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</si>
  <si>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</si>
  <si>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</si>
  <si>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</si>
  <si>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</si>
  <si>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</si>
  <si>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</si>
  <si>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</si>
  <si>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</si>
  <si>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</si>
  <si>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</si>
  <si>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</si>
  <si>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</si>
  <si>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</si>
  <si>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</si>
  <si>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</si>
  <si>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</si>
  <si>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</si>
  <si>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</si>
  <si>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</si>
  <si>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</si>
  <si>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</si>
  <si>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</si>
  <si>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</si>
  <si>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</si>
  <si>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</si>
  <si>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</si>
  <si>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</si>
  <si>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</si>
  <si>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</si>
  <si>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</si>
  <si>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</si>
  <si>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</si>
  <si>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</si>
  <si>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</si>
  <si>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</si>
  <si>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</si>
  <si>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</si>
  <si>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</si>
  <si>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</si>
  <si>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</si>
  <si>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</si>
  <si>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</si>
  <si>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</si>
  <si>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</si>
  <si>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</si>
  <si>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</si>
  <si>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</si>
  <si>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</si>
  <si>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</si>
  <si>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</si>
  <si>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</si>
  <si>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</si>
  <si>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</si>
  <si>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</si>
  <si>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</si>
  <si>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</si>
  <si>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</si>
  <si>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</si>
  <si>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</si>
  <si>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</si>
  <si>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</si>
  <si>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</si>
  <si>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</si>
  <si>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</si>
  <si>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</si>
  <si>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</si>
  <si>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</si>
  <si>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</si>
  <si>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</si>
  <si>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</si>
  <si>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</si>
  <si>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</si>
  <si>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</si>
  <si>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</si>
  <si>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</si>
  <si>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</si>
  <si>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</si>
  <si>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</si>
  <si>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</si>
  <si>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</si>
  <si>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</si>
  <si>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</si>
  <si>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</si>
  <si>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</si>
  <si>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</si>
  <si>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</si>
  <si>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</si>
  <si>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</si>
  <si>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</si>
  <si>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</si>
  <si>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</si>
  <si>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</si>
  <si>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</si>
  <si>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</si>
  <si>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</si>
  <si>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</si>
  <si>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</si>
  <si>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</si>
  <si>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</si>
  <si>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</si>
  <si>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</si>
  <si>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</si>
  <si>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</si>
  <si>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</si>
  <si>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</si>
  <si>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</si>
  <si>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</si>
  <si>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</si>
  <si>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</si>
  <si>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</si>
  <si>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</si>
  <si>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</si>
  <si>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</si>
  <si>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</si>
  <si>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</si>
  <si>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</si>
  <si>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</si>
  <si>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</si>
  <si>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</si>
  <si>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</si>
  <si>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</si>
  <si>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</si>
  <si>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</si>
  <si>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</si>
  <si>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</si>
  <si>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</si>
  <si>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</si>
  <si>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</si>
  <si>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</si>
  <si>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</si>
  <si>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</si>
  <si>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</si>
  <si>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</si>
  <si>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</si>
  <si>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</si>
  <si>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</si>
  <si>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</si>
  <si>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</si>
  <si>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</si>
  <si>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</si>
  <si>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</si>
  <si>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</si>
  <si>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</si>
  <si>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</si>
  <si>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</si>
  <si>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</si>
  <si>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</si>
  <si>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</si>
  <si>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</si>
  <si>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</si>
  <si>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</si>
  <si>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</si>
  <si>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</si>
  <si>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</si>
  <si>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</si>
  <si>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</si>
  <si>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</si>
  <si>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</si>
  <si>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</si>
  <si>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</si>
  <si>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</si>
  <si>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</si>
  <si>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</si>
  <si>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</si>
  <si>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</si>
  <si>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</si>
  <si>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</si>
  <si>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</si>
  <si>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</si>
  <si>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</si>
  <si>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</si>
  <si>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</si>
  <si>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</si>
  <si>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</si>
  <si>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</si>
  <si>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</si>
  <si>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</si>
  <si>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</si>
  <si>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</si>
  <si>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</si>
  <si>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</si>
  <si>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</si>
  <si>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</si>
  <si>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</si>
  <si>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</si>
  <si>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</si>
  <si>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</si>
  <si>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</si>
  <si>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</si>
  <si>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</si>
  <si>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</si>
  <si>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</si>
  <si>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</si>
  <si>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</si>
  <si>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</si>
  <si>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</si>
  <si>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</si>
  <si>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</si>
  <si>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</si>
  <si>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</si>
  <si>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</si>
  <si>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</si>
  <si>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</si>
  <si>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</si>
  <si>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</si>
  <si>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</si>
  <si>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</si>
  <si>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</si>
  <si>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</si>
  <si>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</si>
  <si>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</si>
  <si>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</si>
  <si>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</si>
  <si>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</si>
  <si>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</si>
  <si>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</si>
  <si>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</si>
  <si>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</si>
  <si>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</si>
  <si>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</si>
  <si>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</si>
  <si>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</si>
  <si>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</si>
  <si>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</si>
  <si>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</si>
  <si>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</si>
  <si>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</si>
  <si>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</si>
  <si>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</si>
  <si>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</si>
  <si>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</si>
  <si>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</si>
  <si>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</si>
  <si>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</si>
  <si>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</si>
  <si>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</si>
  <si>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</si>
  <si>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</si>
  <si>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</si>
  <si>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</si>
  <si>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</si>
  <si>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</si>
  <si>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</si>
  <si>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</si>
  <si>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</si>
  <si>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</si>
  <si>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</si>
  <si>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</si>
  <si>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</si>
  <si>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</si>
  <si>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</si>
  <si>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</si>
  <si>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</si>
  <si>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</si>
  <si>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</si>
  <si>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</si>
  <si>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</si>
  <si>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</si>
  <si>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</si>
  <si>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</si>
  <si>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</si>
  <si>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</si>
  <si>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</si>
  <si>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</si>
  <si>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</si>
  <si>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</si>
  <si>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</si>
  <si>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</si>
  <si>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</si>
  <si>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</si>
  <si>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</si>
  <si>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</si>
  <si>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</si>
  <si>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</si>
  <si>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</si>
  <si>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</si>
  <si>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</si>
  <si>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</si>
  <si>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</si>
  <si>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</si>
  <si>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</si>
  <si>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</si>
  <si>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</si>
  <si>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</si>
  <si>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</si>
  <si>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</si>
  <si>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</si>
  <si>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</si>
  <si>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</si>
  <si>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</si>
  <si>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</si>
  <si>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</si>
  <si>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</si>
  <si>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</si>
  <si>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</si>
  <si>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</si>
  <si>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</si>
  <si>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</si>
  <si>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</si>
  <si>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</si>
  <si>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</si>
  <si>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</si>
  <si>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</si>
  <si>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</si>
  <si>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</si>
  <si>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</si>
  <si>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</si>
  <si>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</si>
  <si>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</si>
  <si>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</si>
  <si>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</si>
  <si>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</si>
  <si>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</si>
  <si>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</si>
  <si>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</si>
  <si>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</si>
  <si>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</si>
  <si>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</si>
  <si>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</si>
  <si>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</si>
  <si>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</si>
  <si>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</si>
  <si>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</si>
  <si>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</si>
  <si>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</si>
  <si>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</si>
  <si>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</si>
  <si>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</si>
  <si>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</si>
  <si>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</si>
  <si>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</si>
  <si>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</si>
  <si>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</si>
  <si>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</si>
  <si>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</si>
  <si>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</si>
  <si>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</si>
  <si>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</si>
  <si>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</si>
  <si>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</si>
  <si>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</si>
  <si>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</si>
  <si>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</si>
  <si>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</si>
  <si>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</si>
  <si>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</si>
  <si>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</si>
  <si>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</si>
  <si>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</si>
  <si>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</si>
  <si>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</si>
  <si>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</si>
  <si>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</si>
  <si>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</si>
  <si>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</si>
  <si>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</si>
  <si>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</si>
  <si>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</si>
  <si>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</si>
  <si>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</si>
  <si>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</si>
  <si>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</si>
  <si>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</si>
  <si>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</si>
  <si>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</si>
  <si>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</si>
  <si>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</si>
  <si>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</si>
  <si>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</si>
  <si>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</si>
  <si>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</si>
  <si>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</si>
  <si>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</si>
  <si>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</si>
  <si>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</si>
  <si>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</si>
  <si>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</si>
  <si>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</si>
  <si>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</si>
  <si>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</si>
  <si>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</si>
  <si>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</si>
  <si>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</si>
  <si>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</si>
  <si>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</si>
  <si>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</si>
  <si>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</si>
  <si>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</si>
  <si>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</si>
  <si>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</si>
  <si>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</si>
  <si>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</si>
  <si>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</si>
  <si>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</si>
  <si>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</si>
  <si>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</si>
  <si>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</si>
  <si>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</si>
  <si>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</si>
  <si>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</si>
  <si>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</si>
  <si>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</si>
  <si>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</si>
  <si>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</si>
  <si>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</si>
  <si>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</si>
  <si>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</si>
  <si>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</si>
  <si>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</si>
  <si>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</si>
  <si>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</si>
  <si>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</si>
  <si>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</si>
  <si>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</si>
  <si>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</si>
  <si>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</si>
  <si>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</si>
  <si>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</si>
  <si>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</si>
  <si>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</si>
  <si>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</si>
  <si>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</si>
  <si>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</si>
  <si>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</si>
  <si>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</si>
  <si>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</si>
  <si>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</si>
  <si>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</si>
  <si>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</si>
  <si>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</si>
  <si>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</si>
  <si>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</si>
  <si>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</si>
  <si>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</si>
  <si>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</si>
  <si>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</si>
  <si>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</si>
  <si>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</si>
  <si>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</si>
  <si>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</si>
  <si>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</si>
  <si>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</si>
  <si>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</si>
  <si>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</si>
  <si>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</si>
  <si>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</si>
  <si>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</si>
  <si>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</si>
  <si>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</si>
  <si>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</si>
  <si>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</si>
  <si>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</si>
  <si>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</si>
  <si>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</si>
  <si>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</si>
  <si>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</si>
  <si>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</si>
  <si>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</si>
  <si>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</si>
  <si>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</si>
  <si>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</si>
  <si>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</si>
  <si>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</si>
  <si>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</si>
  <si>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</si>
  <si>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</si>
  <si>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</si>
  <si>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</si>
  <si>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</si>
  <si>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</si>
  <si>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</si>
  <si>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</si>
  <si>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</si>
  <si>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</si>
  <si>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</si>
  <si>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</si>
  <si>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</si>
  <si>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</si>
  <si>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</si>
  <si>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</si>
  <si>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</si>
  <si>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</si>
  <si>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</si>
  <si>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</si>
  <si>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</si>
  <si>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</si>
  <si>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</si>
  <si>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</si>
  <si>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</si>
  <si>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</si>
  <si>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</si>
  <si>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</si>
  <si>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</si>
  <si>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</si>
  <si>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</si>
  <si>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</si>
  <si>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</si>
  <si>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</si>
  <si>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</si>
  <si>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</si>
  <si>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</si>
  <si>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</si>
  <si>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</si>
  <si>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</si>
  <si>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</si>
  <si>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</si>
  <si>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</si>
  <si>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</si>
  <si>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</si>
  <si>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</si>
  <si>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</si>
  <si>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</si>
  <si>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</si>
  <si>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</si>
  <si>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</si>
  <si>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</si>
  <si>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</si>
  <si>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</si>
  <si>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</si>
  <si>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</si>
  <si>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</si>
  <si>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</si>
  <si>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</si>
  <si>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</si>
  <si>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</si>
  <si>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</si>
  <si>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</si>
  <si>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</si>
  <si>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</si>
  <si>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</si>
  <si>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</si>
  <si>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</si>
  <si>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</si>
  <si>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</si>
  <si>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</si>
  <si>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</si>
  <si>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</si>
  <si>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</si>
  <si>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</si>
  <si>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</si>
  <si>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</si>
  <si>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</si>
  <si>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</si>
  <si>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</si>
  <si>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</si>
  <si>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</si>
  <si>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</si>
  <si>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</si>
  <si>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</si>
  <si>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</si>
  <si>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</si>
  <si>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</si>
  <si>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</si>
  <si>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</si>
  <si>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</si>
  <si>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</si>
  <si>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</si>
  <si>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</si>
  <si>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</si>
  <si>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</si>
  <si>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</si>
  <si>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</si>
  <si>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</si>
  <si>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</si>
  <si>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</si>
  <si>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</si>
  <si>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</si>
  <si>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</si>
  <si>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</si>
  <si>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</si>
  <si>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</si>
  <si>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</si>
  <si>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</si>
  <si>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</si>
  <si>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</si>
  <si>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</si>
  <si>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</si>
  <si>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</si>
  <si>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</si>
  <si>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</si>
  <si>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</si>
  <si>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</si>
  <si>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</si>
  <si>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</si>
  <si>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</si>
  <si>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</si>
  <si>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</si>
  <si>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</si>
  <si>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</si>
  <si>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</si>
  <si>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</si>
  <si>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</si>
  <si>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</si>
  <si>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</si>
  <si>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</si>
  <si>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</si>
  <si>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</si>
  <si>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</si>
  <si>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</si>
  <si>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</si>
  <si>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</si>
  <si>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</si>
  <si>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</si>
  <si>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</si>
  <si>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</si>
  <si>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</si>
  <si>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</si>
  <si>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</si>
  <si>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</si>
  <si>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</si>
  <si>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</si>
  <si>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</si>
  <si>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</si>
  <si>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</si>
  <si>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</si>
  <si>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</si>
  <si>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</si>
  <si>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</si>
  <si>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</si>
  <si>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</si>
  <si>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</si>
  <si>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</si>
  <si>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</si>
  <si>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</si>
  <si>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</si>
  <si>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</si>
  <si>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</si>
  <si>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</si>
  <si>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</si>
  <si>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</si>
  <si>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</si>
  <si>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</si>
  <si>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</si>
  <si>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</si>
  <si>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</si>
  <si>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</si>
  <si>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</si>
  <si>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</si>
  <si>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</si>
  <si>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</si>
  <si>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</si>
  <si>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</si>
  <si>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</si>
  <si>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</si>
  <si>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</si>
  <si>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</si>
  <si>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</si>
  <si>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</si>
  <si>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</si>
  <si>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</si>
  <si>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</si>
  <si>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</si>
  <si>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</si>
  <si>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</si>
  <si>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</si>
  <si>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</si>
  <si>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</si>
  <si>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</si>
  <si>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</si>
  <si>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</si>
  <si>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</si>
  <si>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</si>
  <si>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</si>
  <si>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</si>
  <si>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</si>
  <si>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</si>
  <si>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</si>
  <si>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</si>
  <si>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</si>
  <si>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</si>
  <si>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</si>
  <si>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</si>
  <si>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</si>
  <si>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</si>
  <si>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</si>
  <si>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</si>
  <si>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</si>
  <si>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</si>
  <si>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</si>
  <si>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</si>
  <si>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</si>
  <si>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</si>
  <si>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</si>
  <si>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</si>
  <si>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</si>
  <si>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</si>
  <si>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</si>
  <si>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</si>
  <si>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</si>
  <si>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</si>
  <si>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</si>
  <si>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</si>
  <si>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</si>
  <si>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</si>
  <si>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</si>
  <si>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</si>
  <si>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</si>
  <si>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</si>
  <si>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</si>
  <si>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</si>
  <si>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</si>
  <si>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</si>
  <si>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</si>
  <si>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</si>
  <si>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</si>
  <si>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</si>
  <si>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</si>
  <si>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</si>
  <si>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</si>
  <si>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</si>
  <si>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</si>
  <si>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</si>
  <si>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</si>
  <si>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</si>
  <si>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</si>
  <si>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</si>
  <si>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</si>
  <si>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</si>
  <si>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</si>
  <si>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</si>
  <si>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</si>
  <si>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</si>
  <si>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</si>
  <si>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</si>
  <si>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</si>
  <si>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</si>
  <si>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</si>
  <si>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</si>
  <si>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</si>
  <si>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</si>
  <si>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</si>
  <si>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</si>
  <si>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</si>
  <si>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</si>
  <si>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</si>
  <si>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</si>
  <si>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</si>
  <si>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</si>
  <si>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</si>
  <si>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</si>
  <si>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</si>
  <si>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</si>
  <si>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</si>
  <si>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</si>
  <si>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</si>
  <si>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</si>
  <si>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</si>
  <si>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</si>
  <si>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</si>
  <si>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</si>
  <si>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</si>
  <si>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</si>
  <si>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</si>
  <si>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</si>
  <si>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</si>
  <si>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</si>
  <si>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</si>
  <si>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</si>
  <si>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</si>
  <si>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</si>
  <si>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</si>
  <si>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</si>
  <si>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</si>
  <si>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</si>
  <si>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</si>
  <si>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</si>
  <si>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</si>
  <si>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</si>
  <si>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</si>
  <si>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</si>
  <si>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</si>
  <si>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</si>
  <si>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</si>
  <si>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</si>
  <si>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</si>
  <si>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</si>
  <si>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</si>
  <si>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</si>
  <si>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</si>
  <si>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</si>
  <si>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</si>
  <si>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</si>
  <si>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</si>
  <si>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</si>
  <si>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</si>
  <si>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</si>
  <si>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</si>
  <si>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</si>
  <si>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</si>
  <si>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</si>
  <si>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</si>
  <si>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</si>
  <si>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</si>
  <si>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</si>
  <si>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</si>
  <si>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</si>
  <si>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</si>
  <si>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</si>
  <si>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</si>
  <si>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</si>
  <si>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</si>
  <si>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</si>
  <si>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</si>
  <si>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</si>
  <si>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</si>
  <si>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</si>
  <si>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</si>
  <si>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</si>
  <si>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</si>
  <si>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</si>
  <si>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</si>
  <si>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</si>
  <si>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</si>
  <si>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</si>
  <si>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</si>
  <si>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</si>
  <si>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</si>
  <si>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</si>
  <si>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</si>
  <si>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</si>
  <si>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</si>
  <si>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</si>
  <si>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</si>
  <si>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</si>
  <si>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</si>
  <si>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</si>
  <si>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</si>
  <si>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</si>
  <si>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</si>
  <si>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</si>
  <si>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</si>
  <si>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</si>
  <si>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</si>
  <si>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</si>
  <si>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</si>
  <si>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</si>
  <si>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</si>
  <si>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</si>
  <si>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</si>
  <si>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</si>
  <si>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</si>
  <si>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</si>
  <si>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</si>
  <si>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</si>
  <si>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</si>
  <si>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</si>
  <si>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</si>
  <si>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</si>
  <si>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</si>
  <si>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</si>
  <si>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</si>
  <si>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</si>
  <si>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</si>
  <si>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</si>
  <si>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</si>
  <si>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</si>
  <si>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</si>
  <si>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</si>
  <si>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</si>
  <si>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</si>
  <si>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</si>
  <si>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</si>
  <si>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</si>
  <si>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</si>
  <si>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</si>
  <si>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</si>
  <si>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</si>
  <si>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</si>
  <si>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</si>
  <si>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</si>
  <si>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</si>
  <si>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</si>
  <si>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</si>
  <si>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</si>
  <si>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</si>
  <si>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</si>
  <si>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</si>
  <si>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</si>
  <si>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</si>
  <si>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</si>
  <si>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</si>
  <si>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</si>
  <si>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</si>
  <si>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</si>
  <si>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</si>
  <si>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</si>
  <si>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</si>
  <si>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</si>
  <si>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</si>
  <si>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</si>
  <si>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</si>
  <si>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</si>
  <si>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</si>
  <si>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</si>
  <si>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</si>
  <si>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</si>
  <si>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</si>
  <si>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</si>
  <si>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</si>
  <si>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</si>
  <si>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</si>
  <si>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</si>
  <si>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</si>
  <si>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</si>
  <si>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</si>
  <si>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</si>
  <si>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</si>
  <si>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</si>
  <si>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</si>
  <si>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</si>
  <si>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</si>
  <si>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</si>
  <si>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</si>
  <si>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</si>
  <si>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</si>
  <si>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</si>
  <si>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</si>
  <si>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</si>
  <si>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</si>
  <si>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</si>
  <si>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</si>
  <si>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</si>
  <si>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</si>
  <si>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</si>
  <si>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</si>
  <si>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</si>
  <si>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</si>
  <si>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</si>
  <si>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</si>
  <si>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</si>
  <si>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</si>
  <si>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</si>
  <si>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</si>
  <si>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</si>
  <si>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</si>
  <si>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</si>
  <si>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</si>
  <si>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</si>
  <si>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</si>
  <si>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</si>
  <si>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</si>
  <si>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</si>
  <si>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</si>
  <si>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</si>
  <si>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</si>
  <si>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</si>
  <si>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</si>
  <si>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</si>
  <si>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</si>
  <si>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</si>
  <si>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</si>
  <si>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</si>
  <si>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</si>
  <si>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</si>
  <si>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</si>
  <si>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</si>
  <si>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</si>
  <si>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</si>
  <si>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</si>
  <si>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</si>
  <si>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</si>
  <si>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</si>
  <si>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</si>
  <si>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</si>
  <si>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</si>
  <si>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</si>
  <si>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</si>
  <si>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</si>
  <si>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</si>
  <si>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</si>
  <si>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</si>
  <si>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</si>
  <si>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</si>
  <si>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</si>
  <si>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</si>
  <si>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</si>
  <si>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</si>
  <si>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</si>
  <si>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</si>
  <si>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</si>
  <si>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</si>
  <si>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</si>
  <si>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</si>
  <si>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</si>
  <si>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</si>
  <si>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</si>
  <si>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</si>
  <si>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</si>
  <si>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</si>
  <si>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</si>
  <si>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</si>
  <si>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</si>
  <si>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</si>
  <si>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</si>
  <si>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</si>
  <si>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</si>
  <si>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</si>
  <si>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</si>
  <si>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</si>
  <si>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</si>
  <si>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</si>
  <si>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</si>
  <si>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</si>
  <si>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</si>
  <si>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</si>
  <si>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</si>
  <si>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</si>
  <si>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</si>
  <si>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</si>
  <si>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</si>
  <si>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</si>
  <si>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</si>
  <si>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</si>
  <si>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</si>
  <si>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</si>
  <si>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</si>
  <si>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</si>
  <si>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</si>
  <si>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</si>
  <si>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</si>
  <si>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</si>
  <si>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</si>
  <si>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</si>
  <si>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</si>
  <si>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</si>
  <si>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</si>
  <si>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</si>
  <si>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</si>
  <si>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</si>
  <si>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</si>
  <si>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</si>
  <si>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</si>
  <si>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</si>
  <si>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</si>
  <si>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</si>
  <si>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</si>
  <si>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</si>
  <si>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</si>
  <si>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</si>
  <si>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</si>
  <si>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</si>
  <si>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</si>
  <si>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</si>
  <si>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</si>
  <si>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</si>
  <si>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</si>
  <si>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</si>
  <si>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</si>
  <si>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</si>
  <si>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</si>
  <si>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</si>
  <si>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</si>
  <si>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</si>
  <si>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</si>
  <si>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</si>
  <si>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</si>
  <si>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</si>
  <si>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</si>
  <si>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</si>
  <si>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</si>
  <si>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</si>
  <si>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</si>
  <si>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</si>
  <si>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</si>
  <si>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</si>
  <si>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</si>
  <si>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</si>
  <si>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</si>
  <si>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</si>
  <si>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</si>
  <si>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</si>
  <si>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</si>
  <si>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</si>
  <si>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</si>
  <si>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</si>
  <si>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</si>
  <si>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</si>
  <si>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</si>
  <si>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</si>
  <si>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</si>
  <si>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</si>
  <si>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</si>
  <si>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</si>
  <si>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</si>
  <si>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</si>
  <si>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</si>
  <si>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</si>
  <si>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</si>
  <si>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</si>
  <si>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</si>
  <si>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</si>
  <si>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</si>
  <si>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</si>
  <si>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</si>
  <si>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</si>
  <si>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</si>
  <si>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</si>
  <si>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</si>
  <si>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</si>
  <si>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</si>
  <si>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</si>
  <si>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</si>
  <si>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</si>
  <si>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</si>
  <si>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</si>
  <si>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</si>
  <si>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</si>
  <si>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</si>
  <si>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</si>
  <si>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</si>
  <si>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</si>
  <si>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</si>
  <si>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</si>
  <si>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</si>
  <si>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</si>
  <si>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</si>
  <si>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</si>
  <si>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</si>
  <si>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</si>
  <si>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</si>
  <si>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</si>
  <si>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</si>
  <si>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</si>
  <si>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</si>
  <si>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</si>
  <si>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</si>
  <si>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</si>
  <si>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</si>
  <si>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</si>
  <si>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</si>
  <si>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</si>
  <si>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</si>
  <si>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</si>
  <si>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</si>
  <si>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</si>
  <si>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</si>
  <si>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</si>
  <si>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</si>
  <si>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</si>
  <si>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</si>
  <si>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</si>
  <si>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</si>
  <si>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</si>
  <si>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</si>
  <si>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</si>
  <si>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</si>
  <si>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</si>
  <si>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</si>
  <si>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</si>
  <si>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</si>
  <si>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</si>
  <si>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</si>
  <si>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</si>
  <si>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</si>
  <si>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</si>
  <si>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</si>
  <si>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</si>
  <si>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</si>
  <si>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</si>
  <si>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</si>
  <si>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</si>
  <si>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</si>
  <si>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</si>
  <si>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</si>
  <si>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</si>
  <si>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</si>
  <si>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</si>
  <si>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</si>
  <si>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</si>
  <si>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</si>
  <si>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</si>
  <si>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</si>
  <si>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</si>
  <si>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</si>
  <si>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</si>
  <si>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</si>
  <si>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</si>
  <si>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</si>
  <si>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</si>
  <si>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</si>
  <si>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</si>
  <si>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</si>
  <si>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</si>
  <si>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</si>
  <si>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</si>
  <si>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</si>
  <si>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</si>
  <si>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</si>
  <si>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</si>
  <si>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</si>
  <si>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</si>
  <si>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</si>
  <si>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</si>
  <si>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</si>
  <si>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</si>
  <si>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</si>
  <si>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</si>
  <si>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</si>
  <si>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</si>
  <si>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</si>
  <si>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</si>
  <si>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</si>
  <si>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</si>
  <si>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</si>
  <si>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</si>
  <si>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</si>
  <si>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</si>
  <si>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</si>
  <si>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</si>
  <si>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</si>
  <si>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</si>
  <si>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</si>
  <si>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</si>
  <si>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</si>
  <si>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</si>
  <si>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</si>
  <si>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</si>
  <si>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</si>
  <si>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</si>
  <si>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</si>
  <si>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</si>
  <si>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</si>
  <si>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</si>
  <si>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</si>
  <si>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</si>
  <si>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</si>
  <si>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</si>
  <si>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</si>
  <si>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</si>
  <si>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</si>
  <si>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</si>
  <si>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</si>
  <si>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</si>
  <si>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</si>
  <si>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</si>
  <si>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</si>
  <si>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</si>
  <si>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</si>
  <si>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</si>
  <si>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</si>
  <si>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</si>
  <si>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</si>
  <si>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</si>
  <si>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</si>
  <si>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</si>
  <si>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</si>
  <si>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</si>
  <si>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</si>
  <si>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</si>
  <si>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</si>
  <si>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</si>
  <si>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</si>
  <si>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</si>
  <si>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</si>
  <si>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</si>
  <si>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</si>
  <si>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</si>
  <si>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</si>
  <si>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</si>
  <si>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</si>
  <si>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</si>
  <si>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</si>
  <si>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</si>
  <si>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</si>
  <si>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</si>
  <si>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</si>
  <si>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</si>
  <si>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</si>
  <si>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</si>
  <si>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</si>
  <si>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</si>
  <si>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</si>
  <si>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</si>
  <si>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</si>
  <si>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</si>
  <si>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</si>
  <si>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</si>
  <si>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</si>
  <si>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</si>
  <si>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</si>
  <si>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</si>
  <si>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</si>
  <si>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</si>
  <si>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</si>
  <si>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</si>
  <si>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</si>
  <si>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</si>
  <si>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</si>
  <si>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</si>
  <si>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</si>
  <si>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</si>
  <si>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</si>
  <si>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</si>
  <si>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</si>
  <si>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</si>
  <si>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</si>
  <si>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</si>
  <si>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</si>
  <si>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</si>
  <si>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</si>
  <si>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</si>
  <si>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</si>
  <si>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</si>
  <si>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</si>
  <si>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</si>
  <si>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</si>
  <si>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</si>
  <si>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</si>
  <si>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</si>
  <si>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</si>
  <si>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</si>
  <si>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</si>
  <si>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</si>
  <si>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</si>
  <si>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</si>
  <si>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</si>
  <si>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</si>
  <si>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</si>
  <si>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</si>
  <si>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</si>
  <si>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</si>
  <si>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</si>
  <si>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</si>
  <si>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</si>
  <si>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</si>
  <si>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</si>
  <si>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</si>
  <si>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</si>
  <si>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</si>
  <si>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</si>
  <si>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</si>
  <si>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</si>
  <si>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</si>
  <si>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</si>
  <si>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</si>
  <si>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</si>
  <si>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</si>
  <si>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</si>
  <si>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</si>
  <si>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</si>
  <si>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</si>
  <si>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</si>
  <si>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</si>
  <si>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</si>
  <si>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</si>
  <si>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</si>
  <si>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</si>
  <si>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</si>
  <si>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</si>
  <si>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</si>
  <si>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</si>
  <si>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</si>
  <si>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</si>
  <si>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</si>
  <si>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</si>
  <si>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</si>
  <si>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</si>
  <si>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</si>
  <si>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</si>
  <si>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</si>
  <si>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</si>
  <si>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</si>
  <si>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</si>
  <si>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</si>
  <si>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</si>
  <si>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</si>
  <si>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</si>
  <si>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</si>
  <si>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</si>
  <si>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</si>
  <si>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</si>
  <si>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</si>
  <si>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</si>
  <si>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</si>
  <si>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</si>
  <si>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</si>
  <si>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</si>
  <si>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</si>
  <si>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</si>
  <si>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</si>
  <si>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</si>
  <si>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</si>
  <si>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</si>
  <si>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</si>
  <si>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</si>
  <si>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</si>
  <si>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</si>
  <si>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</si>
  <si>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</si>
  <si>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</si>
  <si>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</si>
  <si>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</si>
  <si>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</si>
  <si>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</si>
  <si>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</si>
  <si>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</si>
  <si>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</si>
  <si>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</si>
  <si>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</si>
  <si>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</si>
  <si>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</si>
  <si>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</si>
  <si>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</si>
  <si>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</si>
  <si>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</si>
  <si>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</si>
  <si>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</si>
  <si>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</si>
  <si>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</si>
  <si>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</si>
  <si>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</si>
  <si>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</si>
  <si>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</si>
  <si>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</si>
  <si>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</si>
  <si>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</si>
  <si>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</si>
  <si>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</si>
  <si>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</si>
  <si>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</si>
  <si>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</si>
  <si>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</si>
  <si>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</si>
  <si>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</si>
  <si>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</si>
  <si>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</si>
  <si>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</si>
  <si>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</si>
  <si>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</si>
  <si>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</si>
  <si>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</si>
  <si>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</si>
  <si>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</si>
  <si>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</si>
  <si>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</si>
  <si>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</si>
  <si>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</si>
  <si>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</si>
  <si>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</si>
  <si>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</si>
  <si>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</si>
  <si>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</si>
  <si>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</si>
  <si>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</si>
  <si>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</si>
  <si>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</si>
  <si>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</si>
  <si>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</si>
  <si>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</si>
  <si>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</si>
  <si>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</si>
  <si>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</si>
  <si>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</si>
  <si>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</si>
  <si>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</si>
  <si>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</si>
  <si>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</si>
  <si>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</si>
  <si>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</si>
  <si>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</si>
  <si>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</si>
  <si>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</si>
  <si>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</si>
  <si>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</si>
  <si>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</si>
  <si>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</si>
  <si>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</si>
  <si>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</si>
  <si>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</si>
  <si>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</si>
  <si>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</si>
  <si>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</si>
  <si>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</si>
  <si>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</si>
  <si>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</si>
  <si>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</si>
  <si>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</si>
  <si>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</si>
  <si>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</si>
  <si>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</si>
  <si>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</si>
  <si>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</si>
  <si>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</si>
  <si>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</si>
  <si>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</si>
  <si>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</si>
  <si>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</si>
  <si>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</si>
  <si>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</si>
  <si>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</si>
  <si>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</si>
  <si>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</si>
  <si>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</si>
  <si>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</si>
  <si>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</si>
  <si>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</si>
  <si>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</si>
  <si>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</si>
  <si>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</si>
  <si>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</si>
  <si>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</si>
  <si>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</si>
  <si>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</si>
  <si>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</si>
  <si>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</si>
  <si>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</si>
  <si>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</si>
  <si>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</si>
  <si>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</si>
  <si>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</si>
  <si>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</si>
  <si>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</si>
  <si>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</si>
  <si>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</si>
  <si>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</si>
  <si>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</si>
  <si>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</si>
  <si>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</si>
  <si>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</si>
  <si>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</si>
  <si>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</si>
  <si>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</si>
  <si>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</si>
  <si>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</si>
  <si>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</si>
  <si>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</si>
  <si>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</si>
  <si>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</si>
  <si>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</si>
  <si>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</si>
  <si>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</si>
  <si>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</si>
  <si>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</si>
  <si>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</si>
  <si>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</si>
  <si>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</si>
  <si>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</si>
  <si>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</si>
  <si>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</si>
  <si>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</si>
  <si>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</si>
  <si>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</si>
  <si>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</si>
  <si>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</si>
  <si>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</si>
  <si>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</si>
  <si>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</si>
  <si>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</si>
  <si>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</si>
  <si>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</si>
  <si>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</si>
  <si>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</si>
  <si>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</si>
  <si>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</si>
  <si>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</si>
  <si>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</si>
  <si>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</si>
  <si>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</si>
  <si>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</si>
  <si>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</si>
  <si>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</si>
  <si>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</si>
  <si>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</si>
  <si>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</si>
  <si>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</si>
  <si>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</si>
  <si>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</si>
  <si>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</si>
  <si>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</si>
  <si>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</si>
  <si>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</si>
  <si>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</si>
  <si>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</si>
  <si>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</si>
  <si>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</si>
  <si>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</si>
  <si>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</si>
  <si>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</si>
  <si>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</si>
  <si>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</si>
  <si>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</si>
  <si>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</si>
  <si>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</si>
  <si>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</si>
  <si>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</si>
  <si>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</si>
  <si>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</si>
  <si>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</si>
  <si>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</si>
  <si>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</si>
  <si>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</si>
  <si>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</si>
  <si>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</si>
  <si>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</si>
  <si>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</si>
  <si>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</si>
  <si>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</si>
  <si>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</si>
  <si>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</si>
  <si>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</si>
  <si>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</si>
  <si>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</si>
  <si>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</si>
  <si>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</si>
  <si>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</si>
  <si>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</si>
  <si>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</si>
  <si>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</si>
  <si>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</si>
  <si>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</si>
  <si>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</si>
  <si>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</si>
  <si>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</si>
  <si>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</si>
  <si>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</si>
  <si>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</si>
  <si>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</si>
  <si>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</si>
  <si>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</si>
  <si>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</si>
  <si>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</si>
  <si>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</si>
  <si>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</si>
  <si>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</si>
  <si>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</si>
  <si>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</si>
  <si>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</si>
  <si>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</si>
  <si>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</si>
  <si>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</si>
  <si>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</si>
  <si>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</si>
  <si>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</si>
  <si>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</si>
  <si>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</si>
  <si>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</si>
  <si>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</si>
  <si>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</si>
  <si>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</si>
  <si>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</si>
  <si>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</si>
  <si>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</si>
  <si>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</si>
  <si>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</si>
  <si>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</si>
  <si>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</si>
  <si>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</si>
  <si>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</si>
  <si>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</si>
  <si>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</si>
  <si>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</si>
  <si>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</si>
  <si>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</si>
  <si>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</si>
  <si>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</si>
  <si>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</si>
  <si>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</si>
  <si>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</si>
  <si>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</si>
  <si>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</si>
  <si>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</si>
  <si>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</si>
  <si>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</si>
  <si>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</si>
  <si>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</si>
  <si>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</si>
  <si>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</si>
  <si>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</si>
  <si>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</si>
  <si>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</si>
  <si>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</si>
  <si>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</si>
  <si>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</si>
  <si>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</si>
  <si>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</si>
  <si>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</si>
  <si>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</si>
  <si>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</si>
  <si>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</si>
  <si>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</si>
  <si>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</si>
  <si>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</si>
  <si>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</si>
  <si>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</si>
  <si>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</si>
  <si>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</si>
  <si>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</si>
  <si>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</si>
  <si>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</si>
  <si>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</si>
  <si>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</si>
  <si>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</si>
  <si>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</si>
  <si>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</si>
  <si>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</si>
  <si>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</si>
  <si>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</si>
  <si>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</si>
  <si>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</si>
  <si>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</si>
  <si>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</si>
  <si>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</si>
  <si>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</si>
  <si>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</si>
  <si>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</si>
  <si>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</si>
  <si>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</si>
  <si>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</si>
  <si>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</si>
  <si>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</si>
  <si>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</si>
  <si>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</si>
  <si>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</si>
  <si>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</si>
  <si>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</si>
  <si>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</si>
  <si>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</si>
  <si>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</si>
  <si>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</si>
  <si>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</si>
  <si>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</si>
  <si>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</si>
  <si>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</si>
  <si>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</si>
  <si>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</si>
  <si>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</si>
  <si>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</si>
  <si>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</si>
  <si>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</si>
  <si>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</si>
  <si>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</si>
  <si>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</si>
  <si>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</si>
  <si>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</si>
  <si>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</si>
  <si>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</si>
  <si>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</si>
  <si>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</si>
  <si>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</si>
  <si>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</si>
  <si>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</si>
  <si>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</si>
  <si>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</si>
  <si>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</si>
  <si>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</si>
  <si>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</si>
  <si>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</si>
  <si>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</si>
  <si>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</si>
  <si>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</si>
  <si>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</si>
  <si>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</si>
  <si>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</si>
  <si>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</si>
  <si>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</si>
  <si>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</si>
  <si>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</si>
  <si>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</si>
  <si>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</si>
  <si>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</si>
  <si>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</si>
  <si>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</si>
  <si>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</si>
  <si>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</si>
  <si>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</si>
  <si>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</si>
  <si>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</si>
  <si>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</si>
  <si>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</si>
  <si>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</si>
  <si>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</si>
  <si>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</si>
  <si>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</si>
  <si>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</si>
  <si>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</si>
  <si>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</si>
  <si>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</si>
  <si>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</si>
  <si>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</si>
  <si>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</si>
  <si>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</si>
  <si>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</si>
  <si>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</si>
  <si>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</si>
  <si>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</si>
  <si>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</si>
  <si>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</si>
  <si>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</si>
  <si>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</si>
  <si>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</si>
  <si>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</si>
  <si>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</si>
  <si>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</si>
  <si>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</si>
  <si>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</si>
  <si>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</si>
  <si>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</si>
  <si>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</si>
  <si>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</si>
  <si>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</si>
  <si>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</si>
  <si>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</si>
  <si>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</si>
  <si>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</si>
  <si>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</si>
  <si>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</si>
  <si>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</si>
  <si>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</si>
  <si>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</si>
  <si>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</si>
  <si>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</si>
  <si>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</si>
  <si>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</si>
  <si>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</si>
  <si>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</si>
  <si>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</si>
  <si>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</si>
  <si>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</si>
  <si>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</si>
  <si>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</si>
  <si>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</si>
  <si>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</si>
  <si>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</si>
  <si>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</si>
  <si>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</si>
  <si>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</si>
  <si>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</si>
  <si>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</si>
  <si>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</si>
  <si>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</si>
  <si>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</si>
  <si>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</si>
  <si>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</si>
  <si>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</si>
  <si>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</si>
  <si>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</si>
  <si>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</si>
  <si>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</si>
  <si>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</si>
  <si>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</si>
  <si>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</si>
  <si>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</si>
  <si>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</si>
  <si>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</si>
  <si>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</si>
  <si>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</si>
  <si>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</si>
  <si>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</si>
  <si>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</si>
  <si>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</si>
  <si>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</si>
  <si>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</si>
  <si>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</si>
  <si>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</si>
  <si>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</si>
  <si>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</si>
  <si>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</si>
  <si>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</si>
  <si>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</si>
  <si>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</si>
  <si>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</si>
  <si>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</si>
  <si>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</si>
  <si>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</si>
  <si>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</si>
  <si>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</si>
  <si>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</si>
  <si>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</si>
  <si>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</si>
  <si>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</si>
  <si>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</si>
  <si>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</si>
  <si>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</si>
  <si>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</si>
  <si>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</si>
  <si>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</si>
  <si>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</si>
  <si>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</si>
  <si>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</si>
  <si>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</si>
  <si>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</si>
  <si>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</si>
  <si>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</si>
  <si>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</si>
  <si>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</si>
  <si>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</si>
  <si>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</si>
  <si>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</si>
  <si>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</si>
  <si>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</si>
  <si>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</si>
  <si>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</si>
  <si>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</si>
  <si>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</si>
  <si>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</si>
  <si>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</si>
  <si>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</si>
  <si>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</si>
  <si>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</si>
  <si>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</si>
  <si>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</si>
  <si>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</si>
  <si>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</si>
  <si>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</si>
  <si>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</si>
  <si>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</si>
  <si>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</si>
  <si>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</si>
  <si>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</si>
  <si>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</si>
  <si>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</si>
  <si>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</si>
  <si>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</si>
  <si>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</si>
  <si>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</si>
  <si>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</si>
  <si>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</si>
  <si>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</si>
  <si>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</si>
  <si>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</si>
  <si>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</si>
  <si>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</si>
  <si>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</si>
  <si>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</si>
  <si>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</si>
  <si>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</si>
  <si>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</si>
  <si>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</si>
  <si>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</si>
  <si>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</si>
  <si>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</si>
  <si>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</si>
  <si>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</si>
  <si>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</si>
  <si>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</si>
  <si>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</si>
  <si>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</si>
  <si>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</si>
  <si>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</si>
  <si>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</si>
  <si>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</si>
  <si>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</si>
  <si>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</si>
  <si>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</si>
  <si>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</si>
  <si>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</si>
  <si>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</si>
  <si>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</si>
  <si>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</si>
  <si>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</si>
  <si>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</si>
  <si>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</si>
  <si>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</si>
  <si>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</si>
  <si>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</si>
  <si>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</si>
  <si>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</si>
  <si>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</si>
  <si>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</si>
  <si>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</si>
  <si>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</si>
  <si>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</si>
  <si>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</si>
  <si>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</si>
  <si>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</si>
  <si>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</si>
  <si>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</si>
  <si>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</si>
  <si>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</si>
  <si>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</si>
  <si>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</si>
  <si>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</si>
  <si>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</si>
  <si>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</si>
  <si>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</si>
  <si>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</si>
  <si>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</si>
  <si>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</si>
  <si>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</si>
  <si>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</si>
  <si>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</si>
  <si>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</si>
  <si>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</si>
  <si>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</si>
  <si>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</si>
  <si>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</si>
  <si>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</si>
  <si>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</si>
  <si>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</si>
  <si>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</si>
  <si>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</si>
  <si>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</si>
  <si>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</si>
  <si>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</si>
  <si>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</si>
  <si>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</si>
  <si>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</si>
  <si>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</si>
  <si>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</si>
  <si>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</si>
  <si>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</si>
  <si>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</si>
  <si>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</si>
  <si>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</si>
  <si>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</si>
  <si>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</si>
  <si>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</si>
  <si>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</si>
  <si>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</si>
  <si>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</si>
  <si>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</si>
  <si>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</si>
  <si>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</si>
  <si>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</si>
  <si>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</si>
  <si>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</si>
  <si>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</si>
  <si>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</si>
  <si>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</si>
  <si>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</si>
  <si>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</si>
  <si>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</si>
  <si>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</si>
  <si>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</si>
  <si>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</si>
  <si>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</si>
  <si>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</si>
  <si>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</si>
  <si>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</si>
  <si>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</si>
  <si>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</si>
  <si>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</si>
  <si>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</si>
  <si>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</si>
  <si>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</si>
  <si>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</si>
  <si>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</si>
  <si>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</si>
  <si>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</si>
  <si>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</si>
  <si>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</si>
  <si>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</si>
  <si>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</si>
  <si>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</si>
  <si>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</si>
  <si>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</si>
  <si>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</si>
  <si>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</si>
  <si>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</si>
  <si>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</si>
  <si>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</si>
  <si>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</si>
  <si>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</si>
  <si>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</si>
  <si>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</si>
  <si>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</si>
  <si>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</si>
  <si>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</si>
  <si>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</si>
  <si>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</si>
  <si>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</si>
  <si>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</si>
  <si>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</si>
  <si>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</si>
  <si>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</si>
  <si>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</si>
  <si>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</si>
  <si>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</si>
  <si>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</si>
  <si>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</si>
  <si>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</si>
  <si>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</si>
  <si>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</si>
  <si>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</si>
  <si>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</si>
  <si>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</si>
  <si>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</si>
  <si>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</si>
  <si>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</si>
  <si>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</si>
  <si>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</si>
  <si>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</si>
  <si>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</si>
  <si>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</si>
  <si>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</si>
  <si>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</si>
  <si>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</si>
  <si>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</si>
  <si>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</si>
  <si>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</si>
  <si>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</si>
  <si>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</si>
  <si>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</si>
  <si>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</si>
  <si>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</si>
  <si>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</si>
  <si>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</si>
  <si>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</si>
  <si>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</si>
  <si>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</si>
  <si>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</si>
  <si>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</si>
  <si>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</si>
  <si>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</si>
  <si>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</si>
  <si>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</si>
  <si>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</si>
  <si>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</si>
  <si>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</si>
  <si>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</si>
  <si>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</si>
  <si>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</si>
  <si>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</si>
  <si>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</si>
  <si>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</si>
  <si>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</si>
  <si>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</si>
  <si>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</si>
  <si>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</si>
  <si>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</si>
  <si>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</si>
  <si>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</si>
  <si>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</si>
  <si>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</si>
  <si>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</si>
  <si>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</si>
  <si>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</si>
  <si>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</si>
  <si>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</si>
  <si>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</si>
  <si>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</si>
  <si>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</si>
  <si>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</si>
  <si>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</si>
  <si>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</si>
  <si>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</si>
  <si>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</si>
  <si>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</si>
  <si>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</si>
  <si>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</si>
  <si>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</si>
  <si>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</si>
  <si>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</si>
  <si>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</si>
  <si>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</si>
  <si>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</si>
  <si>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</si>
  <si>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</si>
  <si>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</si>
  <si>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</si>
  <si>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</si>
  <si>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</si>
  <si>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</si>
  <si>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</si>
  <si>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</si>
  <si>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</si>
  <si>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</si>
  <si>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</si>
  <si>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</si>
  <si>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</si>
  <si>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</si>
  <si>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</si>
  <si>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</si>
  <si>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</si>
  <si>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</si>
  <si>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</si>
  <si>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</si>
  <si>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</si>
  <si>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</si>
  <si>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</si>
  <si>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</si>
  <si>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</si>
  <si>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</si>
  <si>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</si>
  <si>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</si>
  <si>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</si>
  <si>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</si>
  <si>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</si>
  <si>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</si>
  <si>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</si>
  <si>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</si>
  <si>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</si>
  <si>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</si>
  <si>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</si>
  <si>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</si>
  <si>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</si>
  <si>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</si>
  <si>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</si>
  <si>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</si>
  <si>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</si>
  <si>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</si>
  <si>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</si>
  <si>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</si>
  <si>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</si>
  <si>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</si>
  <si>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</si>
  <si>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</si>
  <si>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</si>
  <si>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</si>
  <si>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</si>
  <si>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</si>
  <si>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</si>
  <si>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</si>
  <si>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</si>
  <si>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</si>
  <si>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</si>
  <si>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</si>
  <si>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</si>
  <si>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</si>
  <si>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</si>
  <si>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</si>
  <si>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</si>
  <si>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</si>
  <si>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</si>
  <si>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</si>
  <si>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</si>
  <si>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</si>
  <si>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</si>
  <si>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</si>
  <si>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</si>
  <si>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</si>
  <si>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</si>
  <si>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</si>
  <si>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</si>
  <si>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</si>
  <si>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</si>
  <si>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</si>
  <si>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</si>
  <si>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</si>
  <si>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</si>
  <si>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</si>
  <si>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</si>
  <si>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</si>
  <si>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</si>
  <si>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</si>
  <si>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</si>
  <si>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</si>
  <si>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</si>
  <si>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</si>
  <si>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</si>
  <si>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</si>
  <si>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</si>
  <si>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</si>
  <si>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</si>
  <si>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</si>
  <si>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</si>
  <si>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</si>
  <si>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</si>
  <si>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</si>
  <si>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</si>
  <si>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</si>
  <si>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</si>
  <si>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</si>
  <si>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</si>
  <si>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</si>
  <si>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</si>
  <si>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</si>
  <si>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</si>
  <si>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</si>
  <si>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</si>
  <si>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</si>
  <si>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</si>
  <si>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</si>
  <si>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</si>
  <si>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</si>
  <si>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</si>
  <si>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</si>
  <si>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</si>
  <si>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</si>
  <si>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</si>
  <si>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</si>
  <si>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</si>
  <si>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</si>
  <si>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</si>
  <si>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</si>
  <si>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</si>
  <si>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</si>
  <si>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</si>
  <si>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</si>
  <si>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</si>
  <si>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</si>
  <si>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</si>
  <si>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</si>
  <si>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</si>
  <si>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</si>
  <si>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</si>
  <si>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</si>
  <si>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</si>
  <si>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</si>
  <si>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</si>
  <si>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</si>
  <si>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</si>
  <si>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</si>
  <si>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</si>
  <si>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</si>
  <si>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</si>
  <si>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</si>
  <si>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</si>
  <si>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</si>
  <si>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</si>
  <si>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</si>
  <si>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</si>
  <si>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</si>
  <si>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</si>
  <si>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</si>
  <si>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</si>
  <si>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</si>
  <si>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</si>
  <si>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</si>
  <si>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</si>
  <si>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</si>
  <si>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</si>
  <si>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</si>
  <si>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</si>
  <si>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</si>
  <si>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</si>
  <si>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</si>
  <si>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</si>
  <si>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</si>
  <si>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</si>
  <si>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</si>
  <si>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</si>
  <si>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</si>
  <si>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</si>
  <si>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</si>
  <si>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</si>
  <si>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</si>
  <si>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</si>
  <si>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</si>
  <si>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</si>
  <si>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</si>
  <si>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</si>
  <si>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</si>
  <si>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</si>
  <si>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</si>
  <si>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</si>
  <si>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</si>
  <si>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</si>
  <si>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</si>
  <si>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</si>
  <si>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</si>
  <si>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</si>
  <si>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</si>
  <si>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</si>
  <si>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</si>
  <si>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</si>
  <si>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</si>
  <si>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</si>
  <si>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</si>
  <si>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</si>
  <si>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</si>
  <si>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</si>
  <si>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</si>
  <si>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</si>
  <si>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</si>
  <si>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</si>
  <si>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</si>
  <si>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</si>
  <si>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</si>
  <si>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</si>
  <si>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</si>
  <si>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</si>
  <si>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</si>
  <si>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</si>
  <si>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</si>
  <si>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</si>
  <si>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</si>
  <si>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</si>
  <si>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</si>
  <si>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</si>
  <si>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</si>
  <si>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</si>
  <si>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</si>
  <si>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</si>
  <si>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</si>
  <si>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</si>
  <si>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</si>
  <si>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</si>
  <si>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</si>
  <si>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</si>
  <si>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</si>
  <si>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</si>
  <si>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</si>
  <si>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</si>
  <si>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</si>
  <si>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</si>
  <si>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</si>
  <si>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</si>
  <si>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</si>
  <si>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</si>
  <si>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</si>
  <si>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</si>
  <si>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</si>
  <si>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</si>
  <si>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</si>
  <si>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</si>
  <si>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</si>
  <si>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</si>
  <si>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</si>
  <si>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</si>
  <si>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</si>
  <si>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</si>
  <si>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</si>
  <si>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</si>
  <si>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</si>
  <si>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</si>
  <si>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</si>
  <si>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</si>
  <si>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</si>
  <si>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</si>
  <si>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</si>
  <si>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</si>
  <si>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</si>
  <si>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</si>
  <si>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</si>
  <si>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</si>
  <si>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</si>
  <si>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</si>
  <si>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</si>
  <si>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</si>
  <si>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</si>
  <si>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</si>
  <si>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</si>
  <si>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</si>
  <si>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</si>
  <si>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</si>
  <si>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</si>
  <si>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</si>
  <si>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</si>
  <si>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</si>
  <si>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</si>
  <si>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</si>
  <si>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</si>
  <si>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</si>
  <si>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</si>
  <si>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</si>
  <si>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</si>
  <si>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</si>
  <si>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</si>
  <si>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</si>
  <si>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</si>
  <si>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</si>
  <si>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</si>
  <si>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</si>
  <si>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</si>
  <si>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</si>
  <si>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</si>
  <si>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</si>
  <si>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</si>
  <si>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</si>
  <si>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</si>
  <si>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</si>
  <si>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</si>
  <si>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</si>
  <si>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</si>
  <si>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</si>
  <si>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</si>
  <si>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</si>
  <si>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</si>
  <si>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</si>
  <si>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</si>
  <si>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</si>
  <si>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</si>
  <si>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</si>
  <si>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</si>
  <si>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</si>
  <si>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</si>
  <si>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</si>
  <si>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</si>
  <si>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</si>
  <si>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</si>
  <si>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</si>
  <si>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</si>
  <si>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</si>
  <si>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</si>
  <si>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</si>
  <si>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</si>
  <si>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</si>
  <si>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</si>
  <si>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</si>
  <si>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</si>
  <si>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</si>
  <si>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</si>
  <si>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</si>
  <si>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</si>
  <si>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</si>
  <si>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</si>
  <si>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</si>
  <si>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</si>
  <si>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</si>
  <si>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</si>
  <si>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</si>
  <si>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</si>
  <si>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</si>
  <si>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</si>
  <si>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</si>
  <si>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</si>
  <si>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</si>
  <si>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</si>
  <si>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</si>
  <si>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</si>
  <si>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</si>
  <si>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</si>
  <si>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</si>
  <si>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</si>
  <si>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</si>
  <si>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</si>
  <si>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</si>
  <si>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</si>
  <si>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</si>
  <si>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</si>
  <si>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</si>
  <si>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</si>
  <si>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</si>
  <si>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</si>
  <si>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</si>
  <si>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</si>
  <si>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</si>
  <si>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</si>
  <si>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</si>
  <si>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</si>
  <si>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</si>
  <si>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</si>
  <si>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</si>
  <si>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</si>
  <si>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</si>
  <si>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</si>
  <si>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</si>
  <si>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</si>
  <si>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</si>
  <si>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</si>
  <si>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</si>
  <si>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</si>
  <si>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</si>
  <si>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</si>
  <si>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</si>
  <si>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</si>
  <si>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</si>
  <si>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</si>
  <si>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</si>
  <si>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</si>
  <si>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</si>
  <si>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</si>
  <si>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</si>
  <si>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</si>
  <si>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</si>
  <si>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</si>
  <si>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</si>
  <si>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</si>
  <si>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</si>
  <si>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</si>
  <si>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</si>
  <si>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</si>
  <si>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</si>
  <si>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</si>
  <si>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</si>
  <si>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</si>
  <si>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</si>
  <si>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</si>
  <si>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</si>
  <si>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</si>
  <si>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</si>
  <si>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</si>
  <si>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</si>
  <si>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</si>
  <si>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</si>
  <si>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</si>
  <si>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</si>
  <si>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</si>
  <si>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</si>
  <si>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</si>
  <si>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</si>
  <si>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</si>
  <si>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</si>
  <si>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</si>
  <si>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</si>
  <si>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</si>
  <si>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</si>
  <si>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</si>
  <si>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</si>
  <si>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</si>
  <si>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</si>
  <si>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</si>
  <si>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</si>
  <si>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</si>
  <si>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</si>
  <si>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</si>
  <si>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</si>
  <si>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</si>
  <si>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</si>
  <si>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</si>
  <si>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</si>
  <si>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</si>
  <si>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</si>
  <si>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</si>
  <si>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</si>
  <si>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</si>
  <si>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</si>
  <si>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</si>
  <si>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</si>
  <si>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</si>
  <si>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</si>
  <si>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</si>
  <si>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</si>
  <si>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</si>
  <si>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</si>
  <si>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</si>
  <si>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</si>
  <si>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</si>
  <si>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</si>
  <si>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</si>
  <si>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</si>
  <si>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</si>
  <si>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</si>
  <si>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</si>
  <si>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</si>
  <si>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</si>
  <si>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</si>
  <si>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</si>
  <si>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</si>
  <si>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</si>
  <si>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</si>
  <si>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</si>
  <si>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</si>
  <si>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</si>
  <si>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</si>
  <si>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</si>
  <si>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</si>
  <si>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</si>
  <si>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</si>
  <si>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</si>
  <si>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</si>
  <si>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</si>
  <si>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</si>
  <si>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</si>
  <si>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</si>
  <si>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</si>
  <si>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</si>
  <si>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</si>
  <si>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</si>
  <si>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</si>
  <si>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</si>
  <si>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</si>
  <si>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</si>
  <si>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</si>
  <si>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</si>
  <si>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</si>
  <si>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</si>
  <si>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</si>
  <si>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</si>
  <si>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</si>
  <si>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</si>
  <si>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</si>
  <si>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</si>
  <si>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</si>
  <si>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</si>
  <si>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</si>
  <si>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</si>
  <si>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</si>
  <si>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</si>
  <si>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</si>
  <si>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</si>
  <si>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</si>
  <si>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</si>
  <si>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</si>
  <si>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</si>
  <si>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</si>
  <si>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</si>
  <si>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</si>
  <si>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</si>
  <si>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</si>
  <si>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</si>
  <si>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</si>
  <si>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</si>
  <si>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</si>
  <si>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</si>
  <si>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</si>
  <si>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</si>
  <si>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</si>
  <si>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</si>
  <si>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</si>
  <si>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</si>
  <si>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</si>
  <si>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</si>
  <si>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</si>
  <si>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</si>
  <si>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</si>
  <si>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</si>
  <si>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</si>
  <si>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</si>
  <si>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</si>
  <si>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</si>
  <si>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</si>
  <si>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</si>
  <si>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</si>
  <si>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</si>
  <si>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</si>
  <si>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</si>
  <si>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</si>
  <si>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</si>
  <si>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</si>
  <si>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</si>
  <si>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</si>
  <si>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</si>
  <si>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</si>
  <si>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</si>
  <si>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</si>
  <si>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</si>
  <si>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</si>
  <si>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</si>
  <si>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</si>
  <si>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</si>
  <si>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</si>
  <si>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</si>
  <si>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</si>
  <si>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</si>
  <si>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</si>
  <si>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</si>
  <si>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</si>
  <si>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</si>
  <si>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</si>
  <si>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</si>
  <si>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</si>
  <si>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</si>
  <si>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</si>
  <si>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</si>
  <si>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</si>
  <si>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</si>
  <si>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</si>
  <si>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</si>
  <si>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</si>
  <si>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</si>
  <si>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</si>
  <si>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</si>
  <si>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</si>
  <si>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</si>
  <si>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</si>
  <si>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</si>
  <si>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</si>
  <si>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</si>
  <si>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</si>
  <si>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</si>
  <si>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</si>
  <si>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</si>
  <si>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</si>
  <si>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</si>
  <si>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</si>
  <si>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</si>
  <si>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</si>
  <si>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</si>
  <si>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</si>
  <si>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</si>
  <si>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</si>
  <si>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</si>
  <si>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</si>
  <si>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</si>
  <si>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</si>
  <si>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</si>
  <si>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</si>
  <si>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</si>
  <si>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</si>
  <si>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</si>
  <si>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</si>
  <si>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</si>
  <si>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</si>
  <si>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</si>
  <si>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</si>
  <si>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</si>
  <si>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</si>
  <si>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</si>
  <si>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</si>
  <si>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</si>
  <si>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</si>
  <si>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</si>
  <si>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</si>
  <si>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</si>
  <si>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</si>
  <si>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</si>
  <si>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</si>
  <si>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</si>
  <si>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</si>
  <si>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</si>
  <si>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</si>
  <si>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</si>
  <si>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</si>
  <si>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</si>
  <si>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</si>
  <si>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</si>
  <si>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</si>
  <si>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</si>
  <si>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</si>
  <si>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</si>
  <si>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</si>
  <si>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</si>
  <si>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</si>
  <si>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</si>
  <si>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</si>
  <si>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</si>
  <si>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</si>
  <si>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</si>
  <si>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</si>
  <si>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</si>
  <si>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</si>
  <si>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</si>
  <si>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</si>
  <si>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</si>
  <si>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</si>
  <si>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</si>
  <si>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</si>
  <si>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</si>
  <si>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</si>
  <si>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</si>
  <si>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</si>
  <si>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</si>
  <si>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</si>
  <si>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</si>
  <si>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</si>
  <si>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</si>
  <si>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</si>
  <si>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</si>
  <si>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</si>
  <si>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</si>
  <si>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</si>
  <si>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</si>
  <si>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</si>
  <si>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</si>
  <si>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</si>
  <si>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</si>
  <si>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</si>
  <si>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</si>
  <si>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</si>
  <si>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</si>
  <si>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</si>
  <si>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</si>
  <si>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</si>
  <si>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</si>
  <si>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</si>
  <si>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</si>
  <si>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</si>
  <si>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</si>
  <si>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</si>
  <si>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</si>
  <si>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</si>
  <si>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</si>
  <si>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</si>
  <si>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</si>
  <si>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</si>
  <si>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</si>
  <si>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</si>
  <si>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</si>
  <si>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</si>
  <si>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</si>
  <si>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</si>
  <si>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</si>
  <si>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</si>
  <si>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</si>
  <si>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</si>
  <si>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</si>
  <si>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</si>
  <si>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</si>
  <si>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</si>
  <si>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</si>
  <si>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</si>
  <si>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</si>
  <si>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</si>
  <si>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</si>
  <si>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</si>
  <si>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</si>
  <si>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</si>
  <si>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</si>
  <si>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</si>
  <si>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</si>
  <si>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</si>
  <si>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</si>
  <si>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</si>
  <si>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</si>
  <si>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</si>
  <si>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</si>
  <si>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</si>
  <si>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</si>
  <si>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</si>
  <si>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</si>
  <si>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</si>
  <si>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</si>
  <si>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</si>
  <si>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</si>
  <si>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</si>
  <si>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</si>
  <si>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</si>
  <si>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</si>
  <si>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</si>
  <si>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</si>
  <si>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</si>
  <si>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</si>
  <si>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</si>
  <si>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</si>
  <si>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</si>
  <si>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</si>
  <si>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</si>
  <si>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</si>
  <si>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</si>
  <si>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</si>
  <si>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</si>
  <si>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</si>
  <si>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</si>
  <si>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</si>
  <si>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</si>
  <si>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</si>
  <si>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</si>
  <si>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</si>
  <si>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</si>
  <si>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</si>
  <si>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</si>
  <si>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</si>
  <si>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</si>
  <si>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</si>
  <si>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</si>
  <si>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</si>
  <si>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</si>
  <si>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</si>
  <si>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</si>
  <si>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</si>
  <si>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</si>
  <si>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</si>
  <si>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</si>
  <si>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</si>
  <si>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</si>
  <si>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</si>
  <si>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</si>
  <si>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</si>
  <si>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</si>
  <si>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</si>
  <si>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</si>
  <si>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</si>
  <si>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</si>
  <si>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</si>
  <si>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</si>
  <si>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</si>
  <si>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</si>
  <si>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</si>
  <si>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</si>
  <si>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</si>
  <si>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</si>
  <si>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</si>
  <si>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</si>
  <si>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</si>
  <si>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</si>
  <si>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</si>
  <si>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</si>
  <si>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</si>
  <si>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</si>
  <si>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</si>
  <si>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</si>
  <si>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</si>
  <si>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</si>
  <si>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</si>
  <si>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</si>
  <si>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</si>
  <si>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</si>
  <si>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</si>
  <si>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</si>
  <si>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</si>
  <si>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</si>
  <si>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</si>
  <si>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</si>
  <si>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</si>
  <si>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</si>
  <si>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</si>
  <si>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</si>
  <si>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</si>
  <si>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</si>
  <si>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</si>
  <si>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</si>
  <si>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</si>
  <si>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</si>
  <si>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</si>
  <si>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</si>
  <si>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</si>
  <si>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</si>
  <si>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</si>
  <si>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</si>
  <si>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</si>
  <si>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</si>
  <si>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</si>
  <si>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</si>
  <si>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</si>
  <si>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</si>
  <si>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</si>
  <si>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</si>
  <si>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</si>
  <si>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</si>
  <si>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</si>
  <si>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</si>
  <si>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</si>
  <si>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</si>
  <si>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</si>
  <si>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</si>
  <si>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</si>
  <si>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</si>
  <si>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</si>
  <si>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</si>
  <si>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</si>
  <si>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</si>
  <si>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</si>
  <si>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</si>
  <si>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</si>
  <si>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</si>
  <si>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</si>
  <si>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</si>
  <si>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</si>
  <si>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</si>
  <si>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</si>
  <si>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</si>
  <si>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</si>
  <si>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</si>
  <si>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</si>
  <si>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</si>
  <si>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</si>
  <si>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</si>
  <si>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</si>
  <si>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</si>
  <si>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</si>
  <si>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</si>
  <si>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</si>
  <si>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</si>
  <si>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</si>
  <si>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</si>
  <si>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</si>
  <si>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</si>
  <si>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</si>
  <si>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</si>
  <si>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</si>
  <si>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</si>
  <si>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</si>
  <si>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</si>
  <si>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</si>
  <si>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</si>
  <si>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</si>
  <si>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</si>
  <si>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</si>
  <si>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</si>
  <si>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</si>
  <si>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</si>
  <si>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</si>
  <si>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</si>
  <si>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</si>
  <si>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</si>
  <si>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</si>
  <si>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</si>
  <si>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</si>
  <si>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</si>
  <si>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</si>
  <si>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</si>
  <si>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</si>
  <si>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</si>
  <si>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</si>
  <si>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</si>
  <si>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</si>
  <si>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</si>
  <si>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</si>
  <si>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</si>
  <si>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</si>
  <si>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</si>
  <si>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</si>
  <si>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</si>
  <si>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</si>
  <si>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</si>
  <si>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</si>
  <si>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</si>
  <si>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</si>
  <si>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</si>
  <si>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</si>
  <si>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</si>
  <si>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</si>
  <si>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</si>
  <si>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</si>
  <si>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</si>
  <si>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</si>
  <si>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</si>
  <si>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</si>
  <si>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</si>
  <si>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</si>
  <si>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</si>
  <si>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</si>
  <si>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</si>
  <si>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</si>
  <si>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</si>
  <si>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</si>
  <si>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</si>
  <si>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</si>
  <si>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</si>
  <si>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</si>
  <si>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</si>
  <si>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</si>
  <si>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</si>
  <si>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</si>
  <si>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</si>
  <si>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</si>
  <si>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</si>
  <si>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</si>
  <si>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</si>
  <si>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</si>
  <si>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</si>
  <si>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</si>
  <si>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</si>
  <si>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</si>
  <si>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</si>
  <si>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</si>
  <si>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</si>
  <si>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</si>
  <si>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</si>
  <si>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</si>
  <si>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</si>
  <si>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</si>
  <si>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</si>
  <si>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</si>
  <si>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</si>
  <si>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</si>
  <si>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</si>
  <si>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</si>
  <si>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</si>
  <si>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</si>
  <si>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</si>
  <si>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</si>
  <si>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</si>
  <si>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</si>
  <si>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</si>
  <si>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</si>
  <si>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</si>
  <si>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</si>
  <si>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</si>
  <si>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</si>
  <si>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</si>
  <si>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</si>
  <si>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</si>
  <si>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</si>
  <si>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</si>
  <si>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</si>
  <si>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</si>
  <si>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</si>
  <si>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</si>
  <si>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</si>
  <si>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</si>
  <si>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</si>
  <si>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</si>
  <si>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</si>
  <si>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</si>
  <si>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</si>
  <si>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</si>
  <si>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</si>
  <si>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</si>
  <si>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</si>
  <si>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</si>
  <si>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</si>
  <si>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</si>
  <si>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</si>
  <si>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</si>
  <si>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</si>
  <si>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</si>
  <si>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</si>
  <si>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</si>
  <si>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</si>
  <si>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</si>
  <si>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</si>
  <si>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</si>
  <si>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</si>
  <si>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</si>
  <si>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</si>
  <si>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</si>
  <si>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</si>
  <si>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</si>
  <si>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</si>
  <si>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</si>
  <si>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</si>
  <si>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</si>
  <si>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</si>
  <si>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</si>
  <si>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</si>
  <si>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</si>
  <si>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</si>
  <si>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</si>
  <si>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</si>
  <si>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</si>
  <si>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</si>
  <si>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</si>
  <si>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</si>
  <si>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</si>
  <si>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</si>
  <si>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</si>
  <si>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</si>
  <si>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</si>
  <si>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</si>
  <si>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</si>
  <si>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</si>
  <si>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</si>
  <si>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</si>
  <si>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</si>
  <si>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</si>
  <si>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</si>
  <si>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</si>
  <si>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</si>
  <si>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</si>
  <si>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</si>
  <si>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</si>
  <si>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</si>
  <si>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</si>
  <si>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</si>
  <si>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</si>
  <si>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</si>
  <si>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</si>
  <si>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</si>
  <si>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</si>
  <si>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</si>
  <si>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</si>
  <si>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</si>
  <si>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</si>
  <si>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</si>
  <si>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</si>
  <si>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</si>
  <si>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</si>
  <si>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</si>
  <si>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</si>
  <si>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</si>
  <si>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</si>
  <si>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</si>
  <si>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</si>
  <si>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</si>
  <si>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</si>
  <si>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</si>
  <si>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</si>
  <si>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</si>
  <si>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</si>
  <si>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</si>
  <si>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</si>
  <si>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</si>
  <si>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</si>
  <si>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</si>
  <si>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</si>
  <si>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</si>
  <si>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</si>
  <si>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</si>
  <si>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</si>
  <si>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</si>
  <si>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</si>
  <si>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</si>
  <si>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</si>
  <si>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</si>
  <si>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</si>
  <si>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</si>
  <si>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</si>
  <si>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</si>
  <si>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</si>
  <si>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</si>
  <si>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</si>
  <si>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</si>
  <si>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</si>
  <si>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</si>
  <si>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</si>
  <si>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</si>
  <si>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</si>
  <si>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</si>
  <si>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</si>
  <si>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</si>
  <si>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</si>
  <si>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</si>
  <si>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</si>
  <si>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</si>
  <si>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</si>
  <si>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</si>
  <si>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</si>
  <si>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</si>
  <si>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</si>
  <si>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</si>
  <si>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</si>
  <si>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</si>
  <si>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</si>
  <si>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</si>
  <si>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</si>
  <si>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</si>
  <si>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</si>
  <si>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</si>
  <si>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</si>
  <si>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</si>
  <si>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</si>
  <si>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</si>
  <si>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</si>
  <si>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</si>
  <si>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</si>
  <si>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</si>
  <si>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</si>
  <si>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</si>
  <si>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</si>
  <si>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</si>
  <si>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</si>
  <si>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</si>
  <si>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</si>
  <si>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</si>
  <si>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</si>
  <si>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</si>
  <si>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</si>
  <si>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</si>
  <si>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</si>
  <si>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</si>
  <si>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</si>
  <si>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</si>
  <si>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</si>
  <si>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</si>
  <si>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</si>
  <si>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</si>
  <si>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</si>
  <si>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</si>
  <si>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</si>
  <si>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</si>
  <si>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</si>
  <si>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</si>
  <si>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</si>
  <si>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</si>
  <si>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</si>
  <si>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</si>
  <si>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</si>
  <si>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</si>
  <si>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</si>
  <si>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</si>
  <si>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</si>
  <si>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</si>
  <si>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</si>
  <si>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</si>
  <si>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</si>
  <si>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</si>
  <si>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</si>
  <si>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</si>
  <si>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</si>
  <si>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</si>
  <si>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</si>
  <si>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</si>
  <si>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</si>
  <si>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</si>
  <si>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</si>
  <si>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</si>
  <si>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</si>
  <si>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</si>
  <si>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</si>
  <si>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</si>
  <si>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</si>
  <si>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</si>
  <si>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</si>
  <si>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</si>
  <si>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</si>
  <si>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</si>
  <si>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</si>
  <si>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</si>
  <si>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</si>
  <si>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</si>
  <si>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</si>
  <si>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</si>
  <si>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</si>
  <si>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</si>
  <si>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</si>
  <si>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</si>
  <si>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</si>
  <si>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</si>
  <si>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</si>
  <si>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</si>
  <si>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</si>
  <si>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</si>
  <si>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</si>
  <si>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</si>
  <si>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</si>
  <si>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</si>
  <si>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</si>
  <si>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</si>
  <si>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</si>
  <si>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</si>
  <si>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</si>
  <si>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</si>
  <si>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</si>
  <si>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</si>
  <si>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</si>
  <si>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</si>
  <si>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</si>
  <si>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</si>
  <si>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</si>
  <si>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</si>
  <si>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</si>
  <si>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</si>
  <si>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</si>
  <si>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</si>
  <si>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</si>
  <si>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</si>
  <si>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</si>
  <si>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</si>
  <si>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</si>
  <si>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</si>
  <si>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</si>
  <si>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</si>
  <si>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</si>
  <si>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</si>
  <si>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</si>
  <si>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</si>
  <si>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</si>
  <si>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</si>
  <si>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</si>
  <si>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</si>
  <si>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</si>
  <si>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</si>
  <si>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</si>
  <si>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</si>
  <si>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</si>
  <si>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</si>
  <si>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</si>
  <si>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</si>
  <si>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</si>
  <si>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</si>
  <si>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</si>
  <si>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</si>
  <si>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</si>
  <si>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</si>
  <si>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</si>
  <si>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</si>
  <si>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</si>
  <si>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</si>
  <si>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</si>
  <si>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</si>
  <si>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</si>
  <si>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</si>
  <si>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</si>
  <si>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</si>
  <si>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</si>
  <si>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</si>
  <si>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</si>
  <si>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</si>
  <si>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</si>
  <si>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</si>
  <si>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</si>
  <si>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</si>
  <si>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</si>
  <si>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</si>
  <si>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</si>
  <si>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</si>
  <si>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</si>
  <si>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</si>
  <si>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</si>
  <si>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</si>
  <si>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</si>
  <si>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</si>
  <si>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</si>
  <si>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</si>
  <si>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</si>
  <si>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</si>
  <si>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</si>
  <si>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</si>
  <si>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</si>
  <si>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</si>
  <si>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</si>
  <si>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</si>
  <si>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</si>
  <si>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</si>
  <si>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</si>
  <si>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</si>
  <si>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</si>
  <si>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</si>
  <si>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</si>
  <si>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</si>
  <si>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</si>
  <si>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</si>
  <si>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</si>
  <si>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</si>
  <si>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</si>
  <si>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</si>
  <si>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</si>
  <si>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</si>
  <si>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</si>
  <si>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</si>
  <si>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</si>
  <si>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</si>
  <si>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</si>
  <si>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</si>
  <si>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</si>
  <si>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</si>
  <si>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</si>
  <si>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</si>
  <si>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</si>
  <si>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</si>
  <si>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</si>
  <si>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</si>
  <si>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</si>
  <si>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</si>
  <si>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</si>
  <si>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</si>
  <si>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</si>
  <si>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</si>
  <si>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</si>
  <si>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</si>
  <si>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</si>
  <si>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</si>
  <si>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</si>
  <si>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</si>
  <si>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</si>
  <si>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</si>
  <si>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</si>
  <si>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</si>
  <si>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</si>
  <si>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</si>
  <si>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</si>
  <si>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</si>
  <si>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</si>
  <si>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</si>
  <si>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</si>
  <si>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</si>
  <si>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</si>
  <si>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</si>
  <si>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</si>
  <si>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</si>
  <si>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</si>
  <si>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</si>
  <si>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</si>
  <si>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</si>
  <si>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</si>
  <si>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</si>
  <si>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</si>
  <si>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</si>
  <si>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</si>
  <si>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</si>
  <si>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</si>
  <si>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</si>
  <si>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</si>
  <si>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</si>
  <si>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</si>
  <si>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</si>
  <si>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</si>
  <si>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</si>
  <si>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</si>
  <si>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</si>
  <si>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</si>
  <si>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</si>
  <si>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</si>
  <si>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</si>
  <si>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</si>
  <si>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</si>
  <si>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</si>
  <si>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</si>
  <si>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</si>
  <si>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</si>
  <si>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</si>
  <si>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</si>
  <si>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</si>
  <si>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</si>
  <si>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</si>
  <si>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</si>
  <si>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</si>
  <si>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</si>
  <si>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</si>
  <si>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</si>
  <si>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</si>
  <si>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</si>
  <si>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</si>
  <si>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</si>
  <si>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</si>
  <si>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</si>
  <si>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</si>
  <si>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</si>
  <si>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</si>
  <si>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</si>
  <si>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</si>
  <si>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</si>
  <si>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</si>
  <si>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</si>
  <si>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</si>
  <si>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</si>
  <si>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</si>
  <si>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</si>
  <si>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</si>
  <si>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</si>
  <si>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</si>
  <si>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</si>
  <si>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</si>
  <si>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</si>
  <si>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</si>
  <si>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</si>
  <si>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</si>
  <si>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</si>
  <si>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</si>
  <si>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</si>
  <si>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</si>
  <si>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</si>
  <si>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</si>
  <si>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</si>
  <si>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</si>
  <si>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</si>
  <si>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</si>
  <si>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</si>
  <si>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</si>
  <si>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</si>
  <si>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</si>
  <si>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</si>
  <si>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</si>
  <si>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</si>
  <si>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</si>
  <si>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</si>
  <si>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</si>
  <si>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</si>
  <si>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</si>
  <si>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</si>
  <si>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</si>
  <si>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</si>
  <si>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</si>
  <si>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</si>
  <si>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</si>
  <si>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</si>
  <si>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</si>
  <si>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</si>
  <si>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</si>
  <si>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</si>
  <si>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</si>
  <si>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</si>
  <si>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</si>
  <si>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</si>
  <si>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</si>
  <si>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</si>
  <si>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</si>
  <si>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</si>
  <si>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</si>
  <si>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</si>
  <si>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</si>
  <si>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</si>
  <si>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</si>
  <si>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</si>
  <si>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</si>
  <si>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</si>
  <si>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</si>
  <si>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</si>
  <si>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</si>
  <si>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</si>
  <si>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</si>
  <si>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</si>
  <si>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</si>
  <si>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</si>
  <si>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</si>
  <si>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</si>
  <si>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</si>
  <si>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</si>
  <si>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</si>
  <si>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</si>
  <si>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</si>
  <si>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</si>
  <si>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</si>
  <si>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</si>
  <si>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</si>
  <si>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</si>
  <si>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</si>
  <si>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</si>
  <si>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</si>
  <si>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</si>
  <si>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</si>
  <si>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</si>
  <si>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</si>
  <si>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</si>
  <si>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</si>
  <si>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</si>
  <si>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</si>
  <si>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</si>
  <si>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</si>
  <si>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</si>
  <si>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</si>
  <si>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</si>
  <si>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</si>
  <si>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</si>
  <si>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</si>
  <si>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</si>
  <si>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</si>
  <si>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</si>
  <si>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</si>
  <si>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</si>
  <si>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</si>
  <si>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</si>
  <si>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</si>
  <si>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</si>
  <si>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</si>
  <si>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</si>
  <si>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</si>
  <si>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</si>
  <si>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</si>
  <si>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</si>
  <si>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</si>
  <si>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</si>
  <si>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</si>
  <si>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</si>
  <si>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</si>
  <si>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</si>
  <si>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</si>
  <si>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</si>
  <si>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</si>
  <si>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</si>
  <si>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</si>
  <si>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</si>
  <si>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</si>
  <si>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</si>
  <si>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</si>
  <si>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</si>
  <si>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</si>
  <si>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</si>
  <si>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</si>
  <si>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</si>
  <si>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</si>
  <si>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</si>
  <si>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</si>
  <si>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</si>
  <si>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</si>
  <si>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</si>
  <si>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</si>
  <si>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</si>
  <si>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</si>
  <si>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</si>
  <si>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</si>
  <si>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</si>
  <si>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</si>
  <si>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</si>
  <si>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</si>
  <si>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</si>
  <si>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</si>
  <si>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</si>
  <si>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</si>
  <si>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</si>
  <si>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</si>
  <si>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</si>
  <si>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</si>
  <si>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</si>
  <si>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</si>
  <si>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</si>
  <si>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</si>
  <si>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</si>
  <si>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</si>
  <si>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</si>
  <si>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</si>
  <si>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</si>
  <si>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</si>
  <si>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</si>
  <si>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</si>
  <si>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</si>
  <si>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</si>
  <si>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</si>
  <si>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</si>
  <si>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</si>
  <si>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</si>
  <si>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</si>
  <si>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</si>
  <si>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</si>
  <si>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</si>
  <si>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</si>
  <si>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</si>
  <si>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</si>
  <si>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</si>
  <si>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</si>
  <si>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</si>
  <si>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</si>
  <si>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</si>
  <si>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</si>
  <si>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</si>
  <si>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</si>
  <si>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</si>
  <si>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</si>
  <si>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</si>
  <si>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</si>
  <si>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</si>
  <si>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</si>
  <si>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</si>
  <si>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</si>
  <si>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</si>
  <si>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</si>
  <si>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</si>
  <si>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</si>
  <si>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</si>
  <si>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</si>
  <si>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</si>
  <si>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</si>
  <si>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</si>
  <si>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</si>
  <si>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</si>
  <si>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</si>
  <si>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</si>
  <si>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</si>
  <si>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</si>
  <si>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</si>
  <si>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</si>
  <si>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</si>
  <si>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</si>
  <si>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</si>
  <si>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</si>
  <si>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</si>
  <si>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</si>
  <si>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</si>
  <si>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</si>
  <si>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</si>
  <si>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</si>
  <si>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</si>
  <si>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</si>
  <si>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</si>
  <si>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</si>
  <si>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</si>
  <si>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</si>
  <si>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</si>
  <si>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</si>
  <si>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</si>
  <si>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</si>
  <si>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</si>
  <si>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</si>
  <si>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</si>
  <si>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</si>
  <si>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</si>
  <si>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</si>
  <si>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</si>
  <si>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</si>
  <si>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</si>
  <si>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</si>
  <si>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</si>
  <si>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</si>
  <si>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</si>
  <si>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</si>
  <si>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</si>
  <si>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</si>
  <si>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</si>
  <si>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</si>
  <si>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</si>
  <si>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</si>
  <si>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</si>
  <si>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</si>
  <si>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</si>
  <si>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</si>
  <si>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</si>
  <si>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</si>
  <si>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</si>
  <si>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</si>
  <si>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</si>
  <si>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</si>
  <si>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</si>
  <si>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</si>
  <si>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</si>
  <si>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</si>
  <si>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</si>
  <si>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</si>
  <si>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</si>
  <si>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</si>
  <si>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</si>
  <si>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</si>
  <si>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</si>
  <si>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</si>
  <si>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</si>
  <si>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</si>
  <si>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</si>
  <si>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</si>
  <si>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</si>
  <si>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</si>
  <si>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</si>
  <si>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</si>
  <si>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</si>
  <si>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</si>
  <si>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</si>
  <si>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</si>
  <si>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</si>
  <si>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</si>
  <si>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</si>
  <si>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</si>
  <si>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</si>
  <si>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</si>
  <si>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</si>
  <si>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</si>
  <si>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</si>
  <si>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</si>
  <si>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</si>
  <si>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</si>
  <si>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</si>
  <si>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</si>
  <si>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</si>
  <si>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</si>
  <si>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</si>
  <si>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</si>
  <si>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</si>
  <si>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</si>
  <si>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</si>
  <si>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</si>
  <si>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</si>
  <si>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</si>
  <si>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</si>
  <si>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</si>
  <si>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</si>
  <si>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</si>
  <si>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</si>
  <si>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</si>
  <si>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</si>
  <si>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</si>
  <si>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</si>
  <si>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</si>
  <si>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</si>
  <si>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</si>
  <si>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</si>
  <si>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</si>
  <si>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</si>
  <si>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</si>
  <si>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</si>
  <si>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</si>
  <si>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</si>
  <si>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</si>
  <si>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</si>
  <si>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</si>
  <si>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</si>
  <si>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</si>
  <si>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</si>
  <si>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</si>
  <si>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</si>
  <si>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</si>
  <si>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</si>
  <si>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</si>
  <si>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</si>
  <si>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</si>
  <si>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</si>
  <si>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</si>
  <si>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</si>
  <si>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</si>
  <si>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</si>
  <si>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</si>
  <si>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</si>
  <si>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</si>
  <si>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</si>
  <si>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</si>
  <si>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</si>
  <si>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</si>
  <si>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</si>
  <si>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</si>
  <si>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</si>
  <si>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</si>
  <si>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</si>
  <si>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</si>
  <si>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</si>
  <si>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</si>
  <si>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</si>
  <si>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</si>
  <si>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</si>
  <si>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</si>
  <si>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</si>
  <si>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</si>
  <si>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</si>
  <si>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</si>
  <si>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</si>
  <si>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</si>
  <si>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</si>
  <si>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</si>
  <si>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</si>
  <si>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</si>
  <si>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</si>
  <si>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</si>
  <si>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</si>
  <si>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</si>
  <si>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</si>
  <si>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</si>
  <si>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</si>
  <si>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</si>
  <si>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</si>
  <si>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</si>
  <si>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</si>
  <si>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</si>
  <si>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</si>
  <si>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</si>
  <si>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</si>
  <si>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</si>
  <si>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</si>
  <si>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</si>
  <si>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</si>
  <si>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</si>
  <si>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</si>
  <si>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</si>
  <si>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</si>
  <si>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</si>
  <si>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</si>
  <si>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</si>
  <si>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</si>
  <si>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</si>
  <si>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</si>
  <si>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</si>
  <si>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</si>
  <si>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</si>
  <si>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</si>
  <si>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</si>
  <si>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</si>
  <si>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</si>
  <si>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</si>
  <si>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</si>
  <si>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</si>
  <si>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</si>
  <si>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</si>
  <si>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</si>
  <si>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</si>
  <si>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</si>
  <si>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</si>
  <si>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</si>
  <si>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</si>
  <si>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</si>
  <si>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</si>
  <si>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</si>
  <si>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</si>
  <si>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</si>
  <si>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</si>
  <si>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</si>
  <si>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</si>
  <si>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</si>
  <si>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</si>
  <si>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</si>
  <si>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</si>
  <si>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</si>
  <si>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</si>
  <si>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</si>
  <si>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</si>
  <si>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</si>
  <si>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</si>
  <si>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</si>
  <si>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</si>
  <si>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</si>
  <si>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</si>
  <si>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</si>
  <si>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</si>
  <si>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</si>
  <si>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</si>
  <si>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</si>
  <si>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</si>
  <si>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</si>
  <si>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</si>
  <si>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</si>
  <si>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</si>
  <si>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</si>
  <si>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</si>
  <si>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</si>
  <si>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</si>
  <si>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</si>
  <si>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</si>
  <si>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</si>
  <si>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</si>
  <si>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</si>
  <si>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</si>
  <si>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</si>
  <si>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</si>
  <si>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</si>
  <si>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</si>
  <si>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</si>
  <si>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</si>
  <si>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</si>
  <si>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</si>
  <si>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</si>
  <si>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</si>
  <si>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</si>
  <si>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</si>
  <si>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</si>
  <si>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</si>
  <si>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</si>
  <si>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</si>
  <si>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</si>
  <si>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</si>
  <si>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</si>
  <si>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</si>
  <si>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</si>
  <si>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</si>
  <si>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</si>
  <si>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</si>
  <si>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</si>
  <si>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</si>
  <si>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</si>
  <si>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</si>
  <si>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</si>
  <si>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</si>
  <si>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</si>
  <si>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</si>
  <si>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</si>
  <si>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</si>
  <si>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</si>
  <si>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</si>
  <si>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</si>
  <si>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</si>
  <si>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</si>
  <si>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</si>
  <si>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</si>
  <si>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</si>
  <si>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</si>
  <si>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</si>
  <si>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</si>
  <si>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</si>
  <si>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</si>
  <si>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</si>
  <si>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</si>
  <si>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</si>
  <si>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</si>
  <si>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</si>
  <si>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</si>
  <si>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</si>
  <si>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</si>
  <si>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</si>
  <si>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</si>
  <si>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</si>
  <si>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</si>
  <si>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</si>
  <si>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</si>
  <si>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</si>
  <si>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</si>
  <si>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</si>
  <si>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</si>
  <si>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</si>
  <si>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</si>
  <si>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</si>
  <si>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</si>
  <si>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</si>
  <si>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</si>
  <si>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</si>
  <si>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</si>
  <si>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</si>
  <si>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</si>
  <si>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</si>
  <si>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</si>
  <si>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</si>
  <si>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</si>
  <si>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</si>
  <si>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</si>
  <si>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</si>
  <si>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</si>
  <si>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</si>
  <si>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</si>
  <si>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</si>
  <si>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</si>
  <si>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</si>
  <si>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</si>
  <si>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</si>
  <si>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</si>
  <si>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</si>
  <si>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</si>
  <si>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</si>
  <si>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</si>
  <si>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</si>
  <si>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</si>
  <si>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</si>
  <si>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</si>
  <si>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</si>
  <si>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</si>
  <si>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</si>
  <si>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</si>
  <si>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</si>
  <si>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</si>
  <si>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</si>
  <si>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</si>
  <si>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</si>
  <si>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</si>
  <si>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</si>
  <si>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</si>
  <si>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</si>
  <si>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</si>
  <si>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</si>
  <si>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</si>
  <si>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</si>
  <si>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</si>
  <si>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</si>
  <si>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</si>
  <si>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</si>
  <si>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</si>
  <si>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</si>
  <si>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</si>
  <si>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</si>
  <si>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</si>
  <si>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</si>
  <si>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</si>
  <si>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</si>
  <si>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</si>
  <si>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</si>
  <si>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</si>
  <si>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</si>
  <si>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</si>
  <si>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</si>
  <si>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</si>
  <si>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</si>
  <si>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</si>
  <si>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</si>
  <si>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</si>
  <si>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</si>
  <si>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</si>
  <si>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</si>
  <si>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</si>
  <si>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</si>
  <si>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</si>
  <si>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</si>
  <si>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</si>
  <si>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</si>
  <si>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</si>
  <si>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</si>
  <si>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</si>
  <si>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</si>
  <si>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</si>
  <si>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</si>
  <si>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</si>
  <si>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</si>
  <si>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</si>
  <si>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</si>
  <si>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</si>
  <si>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</si>
  <si>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</si>
  <si>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</si>
  <si>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</si>
  <si>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</si>
  <si>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</si>
  <si>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</si>
  <si>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</si>
  <si>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</si>
  <si>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</si>
  <si>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</si>
  <si>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</si>
  <si>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</si>
  <si>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</si>
  <si>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</si>
  <si>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</si>
  <si>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</si>
  <si>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</si>
  <si>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</si>
  <si>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</si>
  <si>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</si>
  <si>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</si>
  <si>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</si>
  <si>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</si>
  <si>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</si>
  <si>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</si>
  <si>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</si>
  <si>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</si>
  <si>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</si>
  <si>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</si>
  <si>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</si>
  <si>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</si>
  <si>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</si>
  <si>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</si>
  <si>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</si>
  <si>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</si>
  <si>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</si>
  <si>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</si>
  <si>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</si>
  <si>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</si>
  <si>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</si>
  <si>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</si>
  <si>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</si>
  <si>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</si>
  <si>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</si>
  <si>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</si>
  <si>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</si>
  <si>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</si>
  <si>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</si>
  <si>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</si>
  <si>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</si>
  <si>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</si>
  <si>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</si>
  <si>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</si>
  <si>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</si>
  <si>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</si>
  <si>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</si>
  <si>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</si>
  <si>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</si>
  <si>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</si>
  <si>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</si>
  <si>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</si>
  <si>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</si>
  <si>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</si>
  <si>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</si>
  <si>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</si>
  <si>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</si>
  <si>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</si>
  <si>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</si>
  <si>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</si>
  <si>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</si>
  <si>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</si>
  <si>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</si>
  <si>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</si>
  <si>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</si>
  <si>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</si>
  <si>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</si>
  <si>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</si>
  <si>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</si>
  <si>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</si>
  <si>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</si>
  <si>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</si>
  <si>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</si>
  <si>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</si>
  <si>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</si>
  <si>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</si>
  <si>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</si>
  <si>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</si>
  <si>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</si>
  <si>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</si>
  <si>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</si>
  <si>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</si>
  <si>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</si>
  <si>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</si>
  <si>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</si>
  <si>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</si>
  <si>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</si>
  <si>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</si>
  <si>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</si>
  <si>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</si>
  <si>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</si>
  <si>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</si>
  <si>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</si>
  <si>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</si>
  <si>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</si>
  <si>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</si>
  <si>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</si>
  <si>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</si>
  <si>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</si>
  <si>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</si>
  <si>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</si>
  <si>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</si>
  <si>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</si>
  <si>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</si>
  <si>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</si>
  <si>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</si>
  <si>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</si>
  <si>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</si>
  <si>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</si>
  <si>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</si>
  <si>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</si>
  <si>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</si>
  <si>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</si>
  <si>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</si>
  <si>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</si>
  <si>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</si>
  <si>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</si>
  <si>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</si>
  <si>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</si>
  <si>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</si>
  <si>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</si>
  <si>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</si>
  <si>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</si>
  <si>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</si>
  <si>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</si>
  <si>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</si>
  <si>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</si>
  <si>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</si>
  <si>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</si>
  <si>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</si>
  <si>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</si>
  <si>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</si>
  <si>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</si>
  <si>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</si>
  <si>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</si>
  <si>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</si>
  <si>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</si>
  <si>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</si>
  <si>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</si>
  <si>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</si>
  <si>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</si>
  <si>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</si>
  <si>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</si>
  <si>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</si>
  <si>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</si>
  <si>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</si>
  <si>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</si>
  <si>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</si>
  <si>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</si>
  <si>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</si>
  <si>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</si>
  <si>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</si>
  <si>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</si>
  <si>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</si>
  <si>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</si>
  <si>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</si>
  <si>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</si>
  <si>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</si>
  <si>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</si>
  <si>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</si>
  <si>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</si>
  <si>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</si>
  <si>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</si>
  <si>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</si>
  <si>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</si>
  <si>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</si>
  <si>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</si>
  <si>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</si>
  <si>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</si>
  <si>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</si>
  <si>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</si>
  <si>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</si>
  <si>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</si>
  <si>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</si>
  <si>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</si>
  <si>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</si>
  <si>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</si>
  <si>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</si>
  <si>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</si>
  <si>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</si>
  <si>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</si>
  <si>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</si>
  <si>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</si>
  <si>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</si>
  <si>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</si>
  <si>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</si>
  <si>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</si>
  <si>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</si>
  <si>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</si>
  <si>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</si>
  <si>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</si>
  <si>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</si>
  <si>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</si>
  <si>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</si>
  <si>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</si>
  <si>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</si>
  <si>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</si>
  <si>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</si>
  <si>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</si>
  <si>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</si>
  <si>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</si>
  <si>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</si>
  <si>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</si>
  <si>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</si>
  <si>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</si>
  <si>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</si>
  <si>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</si>
  <si>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</si>
  <si>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</si>
  <si>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</si>
  <si>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</si>
  <si>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</si>
  <si>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</si>
  <si>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</si>
  <si>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</si>
  <si>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</si>
  <si>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</si>
  <si>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</si>
  <si>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</si>
  <si>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</si>
  <si>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</si>
  <si>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</si>
  <si>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</si>
  <si>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</si>
  <si>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</si>
  <si>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</si>
  <si>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</si>
  <si>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</si>
  <si>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</si>
  <si>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</si>
  <si>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</si>
  <si>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</si>
  <si>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</si>
  <si>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</si>
  <si>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</si>
  <si>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</si>
  <si>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</si>
  <si>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</si>
  <si>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</si>
  <si>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</si>
  <si>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</si>
  <si>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</si>
  <si>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</si>
  <si>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</si>
  <si>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</si>
  <si>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</si>
  <si>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</si>
  <si>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</si>
  <si>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</si>
  <si>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</si>
  <si>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</si>
  <si>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</si>
  <si>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</si>
  <si>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</si>
  <si>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</si>
  <si>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</si>
  <si>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</si>
  <si>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</si>
  <si>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</si>
  <si>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</si>
  <si>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</si>
  <si>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</si>
  <si>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</si>
  <si>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</si>
  <si>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</si>
  <si>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</si>
  <si>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</si>
  <si>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</si>
  <si>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</si>
  <si>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</si>
  <si>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</si>
  <si>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</si>
  <si>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</si>
  <si>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</si>
  <si>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</si>
  <si>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</si>
  <si>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</si>
  <si>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</si>
  <si>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</si>
  <si>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</si>
  <si>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</si>
  <si>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</si>
  <si>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</si>
  <si>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</si>
  <si>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</si>
  <si>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</si>
  <si>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</si>
  <si>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</si>
  <si>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</si>
  <si>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</si>
  <si>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</si>
  <si>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</si>
  <si>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</si>
  <si>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</si>
  <si>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</si>
  <si>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</si>
  <si>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</si>
  <si>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</si>
  <si>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</si>
  <si>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</si>
  <si>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</si>
  <si>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</si>
  <si>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</si>
  <si>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</si>
  <si>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</si>
  <si>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</si>
  <si>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</si>
  <si>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</si>
  <si>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</si>
  <si>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</si>
  <si>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</si>
  <si>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</si>
  <si>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</si>
  <si>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</si>
  <si>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</si>
  <si>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</si>
  <si>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</si>
  <si>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</si>
  <si>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</si>
  <si>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</si>
  <si>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</si>
  <si>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</si>
  <si>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</si>
  <si>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</si>
  <si>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</si>
  <si>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</si>
  <si>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</si>
  <si>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</si>
  <si>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</si>
  <si>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</si>
  <si>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</si>
  <si>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</si>
  <si>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</si>
  <si>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</si>
  <si>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</si>
  <si>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</si>
  <si>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</si>
  <si>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</si>
  <si>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</si>
  <si>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</si>
  <si>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</si>
  <si>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</si>
  <si>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</si>
  <si>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</si>
  <si>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</si>
  <si>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</si>
  <si>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</si>
  <si>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</si>
  <si>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</si>
  <si>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</si>
  <si>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</si>
  <si>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</si>
  <si>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</si>
  <si>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</si>
  <si>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</si>
  <si>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</si>
  <si>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</si>
  <si>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</si>
  <si>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</si>
  <si>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</si>
  <si>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</si>
  <si>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</si>
  <si>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</si>
  <si>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</si>
  <si>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</si>
  <si>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</si>
  <si>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</si>
  <si>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</si>
  <si>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</si>
  <si>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</si>
  <si>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</si>
  <si>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</si>
  <si>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</si>
  <si>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</si>
  <si>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</si>
  <si>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</si>
  <si>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</si>
  <si>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</si>
  <si>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</si>
  <si>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</si>
  <si>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</si>
  <si>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</si>
  <si>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</si>
  <si>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</si>
  <si>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</si>
  <si>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</si>
  <si>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</si>
  <si>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</si>
  <si>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</si>
  <si>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</si>
  <si>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</si>
  <si>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</si>
  <si>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</si>
  <si>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</si>
  <si>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</si>
  <si>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</si>
  <si>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</si>
  <si>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</si>
  <si>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</si>
  <si>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</si>
  <si>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</si>
  <si>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</si>
  <si>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</si>
  <si>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</si>
  <si>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</si>
  <si>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</si>
  <si>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</si>
  <si>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</si>
  <si>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</si>
  <si>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</si>
  <si>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</si>
  <si>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</si>
  <si>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</si>
  <si>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</si>
  <si>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</si>
  <si>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</si>
  <si>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</si>
  <si>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</si>
  <si>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</si>
  <si>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</si>
  <si>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</si>
  <si>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</si>
  <si>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</si>
  <si>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</si>
  <si>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</si>
  <si>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</si>
  <si>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</si>
  <si>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</si>
  <si>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</si>
  <si>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</si>
  <si>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</si>
  <si>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</si>
  <si>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</si>
  <si>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</si>
  <si>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</si>
  <si>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</si>
  <si>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</si>
  <si>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</si>
  <si>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</si>
  <si>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</si>
  <si>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</si>
  <si>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</si>
  <si>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</si>
  <si>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</si>
  <si>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</si>
  <si>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</si>
  <si>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</si>
  <si>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</si>
  <si>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</si>
  <si>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</si>
  <si>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</si>
  <si>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</si>
  <si>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</si>
  <si>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</si>
  <si>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</si>
  <si>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</si>
  <si>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</si>
  <si>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</si>
  <si>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</si>
  <si>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</si>
  <si>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</si>
  <si>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</si>
  <si>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</si>
  <si>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</si>
  <si>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</si>
  <si>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</si>
  <si>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</si>
  <si>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</si>
  <si>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</si>
  <si>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</si>
  <si>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</si>
  <si>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</si>
  <si>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</si>
  <si>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</si>
  <si>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</si>
  <si>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</si>
  <si>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</si>
  <si>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</si>
  <si>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</si>
  <si>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</si>
  <si>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</si>
  <si>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</si>
  <si>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</si>
  <si>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</si>
  <si>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</si>
  <si>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</si>
  <si>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</si>
  <si>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</si>
  <si>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</si>
  <si>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</si>
  <si>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</si>
  <si>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</si>
  <si>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</si>
  <si>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</si>
  <si>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</si>
  <si>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</si>
  <si>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</si>
  <si>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</si>
  <si>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</si>
  <si>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</si>
  <si>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</si>
  <si>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</si>
  <si>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</si>
  <si>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</si>
  <si>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</si>
  <si>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</si>
  <si>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</si>
  <si>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</si>
  <si>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</si>
  <si>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</si>
  <si>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</si>
  <si>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</si>
  <si>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</si>
  <si>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</si>
  <si>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</si>
  <si>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</si>
  <si>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</si>
  <si>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</si>
  <si>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</si>
  <si>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</si>
  <si>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</si>
  <si>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</si>
  <si>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</si>
  <si>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</si>
  <si>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</si>
  <si>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</si>
  <si>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</si>
  <si>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</si>
  <si>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</si>
  <si>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</si>
  <si>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</si>
  <si>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</si>
  <si>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</si>
  <si>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</si>
  <si>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</si>
  <si>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</si>
  <si>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</si>
  <si>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</si>
  <si>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</si>
  <si>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</si>
  <si>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</si>
  <si>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</si>
  <si>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</si>
  <si>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</si>
  <si>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</si>
  <si>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</si>
  <si>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</si>
  <si>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</si>
  <si>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</si>
  <si>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</si>
  <si>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</si>
  <si>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</si>
  <si>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</si>
  <si>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</si>
  <si>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</si>
  <si>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</si>
  <si>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</si>
  <si>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</si>
  <si>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</si>
  <si>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</si>
  <si>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</si>
  <si>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</si>
  <si>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</si>
  <si>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</si>
  <si>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</si>
  <si>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</si>
  <si>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</si>
  <si>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</si>
  <si>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</si>
  <si>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</si>
  <si>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</si>
  <si>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</si>
  <si>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</si>
  <si>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</si>
  <si>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</si>
  <si>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</si>
  <si>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</si>
  <si>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</si>
  <si>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</si>
  <si>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</si>
  <si>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</si>
  <si>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</si>
  <si>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</si>
  <si>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</si>
  <si>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</si>
  <si>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</si>
  <si>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</si>
  <si>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</si>
  <si>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</si>
  <si>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</si>
  <si>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</si>
  <si>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</si>
  <si>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</si>
  <si>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</si>
  <si>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</si>
  <si>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</si>
  <si>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</si>
  <si>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</si>
  <si>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</si>
  <si>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</si>
  <si>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</si>
  <si>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</si>
  <si>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</si>
  <si>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</si>
  <si>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</si>
  <si>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</si>
  <si>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</si>
  <si>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</si>
  <si>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</si>
  <si>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</si>
  <si>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</si>
  <si>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</si>
  <si>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</si>
  <si>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</si>
  <si>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</si>
  <si>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</si>
  <si>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</si>
  <si>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</si>
  <si>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</si>
  <si>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</si>
  <si>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</si>
  <si>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</si>
  <si>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</si>
  <si>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</si>
  <si>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</si>
  <si>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</si>
  <si>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</si>
  <si>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</si>
  <si>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</si>
  <si>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</si>
  <si>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</si>
  <si>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</si>
  <si>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</si>
  <si>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</si>
  <si>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</si>
  <si>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</si>
  <si>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</si>
  <si>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</si>
  <si>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</si>
  <si>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</si>
  <si>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</si>
  <si>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</si>
  <si>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</si>
  <si>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</si>
  <si>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</si>
  <si>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</si>
  <si>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</si>
  <si>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</si>
  <si>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</si>
  <si>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</si>
  <si>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</si>
  <si>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</si>
  <si>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</si>
  <si>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</si>
  <si>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</si>
  <si>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</si>
  <si>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</si>
  <si>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</si>
  <si>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</si>
  <si>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</si>
  <si>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</si>
  <si>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</si>
  <si>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</si>
  <si>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</si>
  <si>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</si>
  <si>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</si>
  <si>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</si>
  <si>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</si>
  <si>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</si>
  <si>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</si>
  <si>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</si>
  <si>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</si>
  <si>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</si>
  <si>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</si>
  <si>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</si>
  <si>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</si>
  <si>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</si>
  <si>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</si>
  <si>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</si>
  <si>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</si>
  <si>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</si>
  <si>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</si>
  <si>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</si>
  <si>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</si>
  <si>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</si>
  <si>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</si>
  <si>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</si>
  <si>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</si>
  <si>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</si>
  <si>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</si>
  <si>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</si>
  <si>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</si>
  <si>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</si>
  <si>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</si>
  <si>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</si>
  <si>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</si>
  <si>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</si>
  <si>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</si>
  <si>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</si>
  <si>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</si>
  <si>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</si>
  <si>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</si>
  <si>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</si>
  <si>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</si>
  <si>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</si>
  <si>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</si>
  <si>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</si>
  <si>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</si>
  <si>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</si>
  <si>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</si>
  <si>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</si>
  <si>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</si>
  <si>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</si>
  <si>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</si>
  <si>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</si>
  <si>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</si>
  <si>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</si>
  <si>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</si>
  <si>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</si>
  <si>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</si>
  <si>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</si>
  <si>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</si>
  <si>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</si>
  <si>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</si>
  <si>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</si>
  <si>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</si>
  <si>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</si>
  <si>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</si>
  <si>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</si>
  <si>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</si>
  <si>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</si>
  <si>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</si>
  <si>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</si>
  <si>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</si>
  <si>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</si>
  <si>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</si>
  <si>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</si>
  <si>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</si>
  <si>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</si>
  <si>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</si>
  <si>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</si>
  <si>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</si>
  <si>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</si>
  <si>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</si>
  <si>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</si>
  <si>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</si>
  <si>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</si>
  <si>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</si>
  <si>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</si>
  <si>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</si>
  <si>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</si>
  <si>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</si>
  <si>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</si>
  <si>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</si>
  <si>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</si>
  <si>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</si>
  <si>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</si>
  <si>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</si>
  <si>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</si>
  <si>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</si>
  <si>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</si>
  <si>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</si>
  <si>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</si>
  <si>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</si>
  <si>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</si>
  <si>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</si>
  <si>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</si>
  <si>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</si>
  <si>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</si>
  <si>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</si>
  <si>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</si>
  <si>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</si>
  <si>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</si>
  <si>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</si>
  <si>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</si>
  <si>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</si>
  <si>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</si>
  <si>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</si>
  <si>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</si>
  <si>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</si>
  <si>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</si>
  <si>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</si>
  <si>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</si>
  <si>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</si>
  <si>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</si>
  <si>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</si>
  <si>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</si>
  <si>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</si>
  <si>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</si>
  <si>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</si>
  <si>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</si>
  <si>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</si>
  <si>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</si>
  <si>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</si>
  <si>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</si>
  <si>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</si>
  <si>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</si>
  <si>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</si>
  <si>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</si>
  <si>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</si>
  <si>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</si>
  <si>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</si>
  <si>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</si>
  <si>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</si>
  <si>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</si>
  <si>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</si>
  <si>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</si>
  <si>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</si>
  <si>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</si>
  <si>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</si>
  <si>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</si>
  <si>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</si>
  <si>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</si>
  <si>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</si>
  <si>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</si>
  <si>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</si>
  <si>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</si>
  <si>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</si>
  <si>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</si>
  <si>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</si>
  <si>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</si>
  <si>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</si>
  <si>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</si>
  <si>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</si>
  <si>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</si>
  <si>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</si>
  <si>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</si>
  <si>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</si>
  <si>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</si>
  <si>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</si>
  <si>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</si>
  <si>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</si>
  <si>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</si>
  <si>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</si>
  <si>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</si>
  <si>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</si>
  <si>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</si>
  <si>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</si>
  <si>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</si>
  <si>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</si>
  <si>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</si>
  <si>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</si>
  <si>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</si>
  <si>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</si>
  <si>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</si>
  <si>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</si>
  <si>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</si>
  <si>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</si>
  <si>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</si>
  <si>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</si>
  <si>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</si>
  <si>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</si>
  <si>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</si>
  <si>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</si>
  <si>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</si>
  <si>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</si>
  <si>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</si>
  <si>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</si>
  <si>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</si>
  <si>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</si>
  <si>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</si>
  <si>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</si>
  <si>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</si>
  <si>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</si>
  <si>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</si>
  <si>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</si>
  <si>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</si>
  <si>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</si>
  <si>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</si>
  <si>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</si>
  <si>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</si>
  <si>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</si>
  <si>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</si>
  <si>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</si>
  <si>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</si>
  <si>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</si>
  <si>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</si>
  <si>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</si>
  <si>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</si>
  <si>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</si>
  <si>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</si>
  <si>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</si>
  <si>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</si>
  <si>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</si>
  <si>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</si>
  <si>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</si>
  <si>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</si>
  <si>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</si>
  <si>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</si>
  <si>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</si>
  <si>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</si>
  <si>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</si>
  <si>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</si>
  <si>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</si>
  <si>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</si>
  <si>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</si>
  <si>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</si>
  <si>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</si>
  <si>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</si>
  <si>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</si>
  <si>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</si>
  <si>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</si>
  <si>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</si>
  <si>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</si>
  <si>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</si>
  <si>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</si>
  <si>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</si>
  <si>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</si>
  <si>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</si>
  <si>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</si>
  <si>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</si>
  <si>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</si>
  <si>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</si>
  <si>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</si>
  <si>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</si>
  <si>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</si>
  <si>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</si>
  <si>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</si>
  <si>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</si>
  <si>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</si>
  <si>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</si>
  <si>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</si>
  <si>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</si>
  <si>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</si>
  <si>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</si>
  <si>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</si>
  <si>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</si>
  <si>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</si>
  <si>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</si>
  <si>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</si>
  <si>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</si>
  <si>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</si>
  <si>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</si>
  <si>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</si>
  <si>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</si>
  <si>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</si>
  <si>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</si>
  <si>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</si>
  <si>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</si>
  <si>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</si>
  <si>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</si>
  <si>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</si>
  <si>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</si>
  <si>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</si>
  <si>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</si>
  <si>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</si>
  <si>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</si>
  <si>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</si>
  <si>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</si>
  <si>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</si>
  <si>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</si>
  <si>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</si>
  <si>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</si>
  <si>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</si>
  <si>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</si>
  <si>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</si>
  <si>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</si>
  <si>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</si>
  <si>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</si>
  <si>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</si>
  <si>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</si>
  <si>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</si>
  <si>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</si>
  <si>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</si>
  <si>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</si>
  <si>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</si>
  <si>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</si>
  <si>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</si>
  <si>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</si>
  <si>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</si>
  <si>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</si>
  <si>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</si>
  <si>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</si>
  <si>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</si>
  <si>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</si>
  <si>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</si>
  <si>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</si>
  <si>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</si>
  <si>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</si>
  <si>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</si>
  <si>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</si>
  <si>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</si>
  <si>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</si>
  <si>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</si>
  <si>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</si>
  <si>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</si>
  <si>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</si>
  <si>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</si>
  <si>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</si>
  <si>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</si>
  <si>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</si>
  <si>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</si>
  <si>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</si>
  <si>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</si>
  <si>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</si>
  <si>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</si>
  <si>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</si>
  <si>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</si>
  <si>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</si>
  <si>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</si>
  <si>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</si>
  <si>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</si>
  <si>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</si>
  <si>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</si>
  <si>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</si>
  <si>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</si>
  <si>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</si>
  <si>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</si>
  <si>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</si>
  <si>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</si>
  <si>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</si>
  <si>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</si>
  <si>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</si>
  <si>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</si>
  <si>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</si>
  <si>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</si>
  <si>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</si>
  <si>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</si>
  <si>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</si>
  <si>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</si>
  <si>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</si>
  <si>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</si>
  <si>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</si>
  <si>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</si>
  <si>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</si>
  <si>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</si>
  <si>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</si>
  <si>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</si>
  <si>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</si>
  <si>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</si>
  <si>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</si>
  <si>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</si>
  <si>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</si>
  <si>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</si>
  <si>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</si>
  <si>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</si>
  <si>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</si>
  <si>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</si>
  <si>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</si>
  <si>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</si>
  <si>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</si>
  <si>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</si>
  <si>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</si>
  <si>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</si>
  <si>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</si>
  <si>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</si>
  <si>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</si>
  <si>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</si>
  <si>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</si>
  <si>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</si>
  <si>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</si>
  <si>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</si>
  <si>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</si>
  <si>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</si>
  <si>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</si>
  <si>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</si>
  <si>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</si>
  <si>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</si>
  <si>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</si>
  <si>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</si>
  <si>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</si>
  <si>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</si>
  <si>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</si>
  <si>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</si>
  <si>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</si>
  <si>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</si>
  <si>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</si>
  <si>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</si>
  <si>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</si>
  <si>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</si>
  <si>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</si>
  <si>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</si>
  <si>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</si>
  <si>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</si>
  <si>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</si>
  <si>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</si>
  <si>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</si>
  <si>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</si>
  <si>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</si>
  <si>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</si>
  <si>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</si>
  <si>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</si>
  <si>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</si>
  <si>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</si>
  <si>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</si>
  <si>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</si>
  <si>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</si>
  <si>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</si>
  <si>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</si>
  <si>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</si>
  <si>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</si>
  <si>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</si>
  <si>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</si>
  <si>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</si>
  <si>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</si>
  <si>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</si>
  <si>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</si>
  <si>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</si>
  <si>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</si>
  <si>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</si>
  <si>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</si>
  <si>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</si>
  <si>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</si>
  <si>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</si>
  <si>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</si>
  <si>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</si>
  <si>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</si>
  <si>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</si>
  <si>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</si>
  <si>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</si>
  <si>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</si>
  <si>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</si>
  <si>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</si>
  <si>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</si>
  <si>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</si>
  <si>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</si>
  <si>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</si>
  <si>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</si>
  <si>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</si>
  <si>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</si>
  <si>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</si>
  <si>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</si>
  <si>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</si>
  <si>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</si>
  <si>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</si>
  <si>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</si>
  <si>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</si>
  <si>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</si>
  <si>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</si>
  <si>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</si>
  <si>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</si>
  <si>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</si>
  <si>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</si>
  <si>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</si>
  <si>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</si>
  <si>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</si>
  <si>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</si>
  <si>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</si>
  <si>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</si>
  <si>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</si>
  <si>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</si>
  <si>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</si>
  <si>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</si>
  <si>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</si>
  <si>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</si>
  <si>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</si>
  <si>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</si>
  <si>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</si>
  <si>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</si>
  <si>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</si>
  <si>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</si>
  <si>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</si>
  <si>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</si>
  <si>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</si>
  <si>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</si>
  <si>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</si>
  <si>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</si>
  <si>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</si>
  <si>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</si>
  <si>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</si>
  <si>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</si>
  <si>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</si>
  <si>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</si>
  <si>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</si>
  <si>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</si>
  <si>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</si>
  <si>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</si>
  <si>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</si>
  <si>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</si>
  <si>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</si>
  <si>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</si>
  <si>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</si>
  <si>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</si>
  <si>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</si>
  <si>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</si>
  <si>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</si>
  <si>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</si>
  <si>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</si>
  <si>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</si>
  <si>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</si>
  <si>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</si>
  <si>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</si>
  <si>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</si>
  <si>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</si>
  <si>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</si>
  <si>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</si>
  <si>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</si>
  <si>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</si>
  <si>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</si>
  <si>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</si>
  <si>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</si>
  <si>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</si>
  <si>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</si>
  <si>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</si>
  <si>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</si>
  <si>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</si>
  <si>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</si>
  <si>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</si>
  <si>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</si>
  <si>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</si>
  <si>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</si>
  <si>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</si>
  <si>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</si>
  <si>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</si>
  <si>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</si>
  <si>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</si>
  <si>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</si>
  <si>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</si>
  <si>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</si>
  <si>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</si>
  <si>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</si>
  <si>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</si>
  <si>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</si>
  <si>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</si>
  <si>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</si>
  <si>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</si>
  <si>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</si>
  <si>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</si>
  <si>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</si>
  <si>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</si>
  <si>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</si>
  <si>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</si>
  <si>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</si>
  <si>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</si>
  <si>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</si>
  <si>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</si>
  <si>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</si>
  <si>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</si>
  <si>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</si>
  <si>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</si>
  <si>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</si>
  <si>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</si>
  <si>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</si>
  <si>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</si>
  <si>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</si>
  <si>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</si>
  <si>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</si>
  <si>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</si>
  <si>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</si>
  <si>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</si>
  <si>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</si>
  <si>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</si>
  <si>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</si>
  <si>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</si>
  <si>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</si>
  <si>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</si>
  <si>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</si>
  <si>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</si>
  <si>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</si>
  <si>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</si>
  <si>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</si>
  <si>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</si>
  <si>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</si>
  <si>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</si>
  <si>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</si>
  <si>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</si>
  <si>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</si>
  <si>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</si>
  <si>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</si>
  <si>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</si>
  <si>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</si>
  <si>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</si>
  <si>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</si>
  <si>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</si>
  <si>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</si>
  <si>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</si>
  <si>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</si>
  <si>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</si>
  <si>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</si>
  <si>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</si>
  <si>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</si>
  <si>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</si>
  <si>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</si>
  <si>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</si>
  <si>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</si>
  <si>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</si>
  <si>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</si>
  <si>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</si>
  <si>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</si>
  <si>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</si>
  <si>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</si>
  <si>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</si>
  <si>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</si>
  <si>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</si>
  <si>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</si>
  <si>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</si>
  <si>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</si>
  <si>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</si>
  <si>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</si>
  <si>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</si>
  <si>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</si>
  <si>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</si>
  <si>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</si>
  <si>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</si>
  <si>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</si>
  <si>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</si>
  <si>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</si>
  <si>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</si>
  <si>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</si>
  <si>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</si>
  <si>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</si>
  <si>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</si>
  <si>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</si>
  <si>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</si>
  <si>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</si>
  <si>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</si>
  <si>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</si>
  <si>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</si>
  <si>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</si>
  <si>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</si>
  <si>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</si>
  <si>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</si>
  <si>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</si>
  <si>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</si>
  <si>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</si>
  <si>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</si>
  <si>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</si>
  <si>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</si>
  <si>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</si>
  <si>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</si>
  <si>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</si>
  <si>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</si>
  <si>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</si>
  <si>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</si>
  <si>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</si>
  <si>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</si>
  <si>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</si>
  <si>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</si>
  <si>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</si>
  <si>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</si>
  <si>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</si>
  <si>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</si>
  <si>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</si>
  <si>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</si>
  <si>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</si>
  <si>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</si>
  <si>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</si>
  <si>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</si>
  <si>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</si>
  <si>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</si>
  <si>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</si>
  <si>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</si>
  <si>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</si>
  <si>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</si>
  <si>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</si>
  <si>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</si>
  <si>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</si>
  <si>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</si>
  <si>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</si>
  <si>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</si>
  <si>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</si>
  <si>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</si>
  <si>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</si>
  <si>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</si>
  <si>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</si>
  <si>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</si>
  <si>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</si>
  <si>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</si>
  <si>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</si>
  <si>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</si>
  <si>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</si>
  <si>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</si>
  <si>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</si>
  <si>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</si>
  <si>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</si>
  <si>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</si>
  <si>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</si>
  <si>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</si>
  <si>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</si>
  <si>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</si>
  <si>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</si>
  <si>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</si>
  <si>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</si>
  <si>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</si>
  <si>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</si>
  <si>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</si>
  <si>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</si>
  <si>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</si>
  <si>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</si>
  <si>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</si>
  <si>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</si>
  <si>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</si>
  <si>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</si>
  <si>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</si>
  <si>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</si>
  <si>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</si>
  <si>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</si>
  <si>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</si>
  <si>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</si>
  <si>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</si>
  <si>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</si>
  <si>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</si>
  <si>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</si>
  <si>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</si>
  <si>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</si>
  <si>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</si>
  <si>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</si>
  <si>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</si>
  <si>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</si>
  <si>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</si>
  <si>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</si>
  <si>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</si>
  <si>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</si>
  <si>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</si>
  <si>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</si>
  <si>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</si>
  <si>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</si>
  <si>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</si>
  <si>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</si>
  <si>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</si>
  <si>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</si>
  <si>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</si>
  <si>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</si>
  <si>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</si>
  <si>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</si>
  <si>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</si>
  <si>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</si>
  <si>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</si>
  <si>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</si>
  <si>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</si>
  <si>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</si>
  <si>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</si>
  <si>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</si>
  <si>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</si>
  <si>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</si>
  <si>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</si>
  <si>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</si>
  <si>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</si>
  <si>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</si>
  <si>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</si>
  <si>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</si>
  <si>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</si>
  <si>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</si>
  <si>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</si>
  <si>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</si>
  <si>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</si>
  <si>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</si>
  <si>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</si>
  <si>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</si>
  <si>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</si>
  <si>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</si>
  <si>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</si>
  <si>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</si>
  <si>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</si>
  <si>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</si>
  <si>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</si>
  <si>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</si>
  <si>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</si>
  <si>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</si>
  <si>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</si>
  <si>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</si>
  <si>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</si>
  <si>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</si>
  <si>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</si>
  <si>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</si>
  <si>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</si>
  <si>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</si>
  <si>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</si>
  <si>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</si>
  <si>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</si>
  <si>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</si>
  <si>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</si>
  <si>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</si>
  <si>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</si>
  <si>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</si>
  <si>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</si>
  <si>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</si>
  <si>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</si>
  <si>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</si>
  <si>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</si>
  <si>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</si>
  <si>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</si>
  <si>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</si>
  <si>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</si>
  <si>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</si>
  <si>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</si>
  <si>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</si>
  <si>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</si>
  <si>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</si>
  <si>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</si>
  <si>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</si>
  <si>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</si>
  <si>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</si>
  <si>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</si>
  <si>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</si>
  <si>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</si>
  <si>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</si>
  <si>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</si>
  <si>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</si>
  <si>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</si>
  <si>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</si>
  <si>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</si>
  <si>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</si>
  <si>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</si>
  <si>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</si>
  <si>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</si>
  <si>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</si>
  <si>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</si>
  <si>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</si>
  <si>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</si>
  <si>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</si>
  <si>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</si>
  <si>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</si>
  <si>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</si>
  <si>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</si>
  <si>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</si>
  <si>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</si>
  <si>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</si>
  <si>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</si>
  <si>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</si>
  <si>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</si>
  <si>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</si>
  <si>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</si>
  <si>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</si>
  <si>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</si>
  <si>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</si>
  <si>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</si>
  <si>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</si>
  <si>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</si>
  <si>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</si>
  <si>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</si>
  <si>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</si>
  <si>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</si>
  <si>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</si>
  <si>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</si>
  <si>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</si>
  <si>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</si>
  <si>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</si>
  <si>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</si>
  <si>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</si>
  <si>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</si>
  <si>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</si>
  <si>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</si>
  <si>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</si>
  <si>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</si>
  <si>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</si>
  <si>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</si>
  <si>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</si>
  <si>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</si>
  <si>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</si>
  <si>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</si>
  <si>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</si>
  <si>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</si>
  <si>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</si>
  <si>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</si>
  <si>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</si>
  <si>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</si>
  <si>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</si>
  <si>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</si>
  <si>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</si>
  <si>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</si>
  <si>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</si>
  <si>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</si>
  <si>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</si>
  <si>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</si>
  <si>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</si>
  <si>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</si>
  <si>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</si>
  <si>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</si>
  <si>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</si>
  <si>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</si>
  <si>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</si>
  <si>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</si>
  <si>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</si>
  <si>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</si>
  <si>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</si>
  <si>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</si>
  <si>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</si>
  <si>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</si>
  <si>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</si>
  <si>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</si>
  <si>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</si>
  <si>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</si>
  <si>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</si>
  <si>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</si>
  <si>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</si>
  <si>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</si>
  <si>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</si>
  <si>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</si>
  <si>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</si>
  <si>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</si>
  <si>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</si>
  <si>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</si>
  <si>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</si>
  <si>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</si>
  <si>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</si>
  <si>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</si>
  <si>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</si>
  <si>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</si>
  <si>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</si>
  <si>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</si>
  <si>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</si>
  <si>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</si>
  <si>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</si>
  <si>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</si>
  <si>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</si>
  <si>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</si>
  <si>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</si>
  <si>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</si>
  <si>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</si>
  <si>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</si>
  <si>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</si>
  <si>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</si>
  <si>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</si>
  <si>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</si>
  <si>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</si>
  <si>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</si>
  <si>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</si>
  <si>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</si>
  <si>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</si>
  <si>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</si>
  <si>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</si>
  <si>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</si>
  <si>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</si>
  <si>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</si>
  <si>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</si>
  <si>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</si>
  <si>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</si>
  <si>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</si>
  <si>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</si>
  <si>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</si>
  <si>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</si>
  <si>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</si>
  <si>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</si>
  <si>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</si>
  <si>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</si>
  <si>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</si>
  <si>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</si>
  <si>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</si>
  <si>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</si>
  <si>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</si>
  <si>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</si>
  <si>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</si>
  <si>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</si>
  <si>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</si>
  <si>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</si>
  <si>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</si>
  <si>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</si>
  <si>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</si>
  <si>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</si>
  <si>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</si>
  <si>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</si>
  <si>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</si>
  <si>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</si>
  <si>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</si>
  <si>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</si>
  <si>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</si>
  <si>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</si>
  <si>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</si>
  <si>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</si>
  <si>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</si>
  <si>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</si>
  <si>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</si>
  <si>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</si>
  <si>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</si>
  <si>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</si>
  <si>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</si>
  <si>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</si>
  <si>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</si>
  <si>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</si>
  <si>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</si>
  <si>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</si>
  <si>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</si>
  <si>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</si>
  <si>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</si>
  <si>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</si>
  <si>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</si>
  <si>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</si>
  <si>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</si>
  <si>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</si>
  <si>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</si>
  <si>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</si>
  <si>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</si>
  <si>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</si>
  <si>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</si>
  <si>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</si>
  <si>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</si>
  <si>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</si>
  <si>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</si>
  <si>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</si>
  <si>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</si>
  <si>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</si>
  <si>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</si>
  <si>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</si>
  <si>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</si>
  <si>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</si>
  <si>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</si>
  <si>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</si>
  <si>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</si>
  <si>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</si>
  <si>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</si>
  <si>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</si>
  <si>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</si>
  <si>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</si>
  <si>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</si>
  <si>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</si>
  <si>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</si>
  <si>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</si>
  <si>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</si>
  <si>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</si>
  <si>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</si>
  <si>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</si>
  <si>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</si>
  <si>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</si>
  <si>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</si>
  <si>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</si>
  <si>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</si>
  <si>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</si>
  <si>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</si>
  <si>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</si>
  <si>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</si>
  <si>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</si>
  <si>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</si>
  <si>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</si>
  <si>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</si>
  <si>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</si>
  <si>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</si>
  <si>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</si>
  <si>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</si>
  <si>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</si>
  <si>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</si>
  <si>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</si>
  <si>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</si>
  <si>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</si>
  <si>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</si>
  <si>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</si>
  <si>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</si>
  <si>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</si>
  <si>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</si>
  <si>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</si>
  <si>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</si>
  <si>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</si>
  <si>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</si>
  <si>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</si>
  <si>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</si>
  <si>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</si>
  <si>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</si>
  <si>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</si>
  <si>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</si>
  <si>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</si>
  <si>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</si>
  <si>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</si>
  <si>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</si>
  <si>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</si>
  <si>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</si>
  <si>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</si>
  <si>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</si>
  <si>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</si>
  <si>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</si>
  <si>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</si>
  <si>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</si>
  <si>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</si>
  <si>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</si>
  <si>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</si>
  <si>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</si>
  <si>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</si>
  <si>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</si>
  <si>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</si>
  <si>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</si>
  <si>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</si>
  <si>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</si>
  <si>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</si>
  <si>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</si>
  <si>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</si>
  <si>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</si>
  <si>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</si>
  <si>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</si>
  <si>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</si>
  <si>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</si>
  <si>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</si>
  <si>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</si>
  <si>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</si>
  <si>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</si>
  <si>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</si>
  <si>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</si>
  <si>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</si>
  <si>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</si>
  <si>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</si>
  <si>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</si>
  <si>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</si>
  <si>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</si>
  <si>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</si>
  <si>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</si>
  <si>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</si>
  <si>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</si>
  <si>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</si>
  <si>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</si>
  <si>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</si>
  <si>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</si>
  <si>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</si>
  <si>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</si>
  <si>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</si>
  <si>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</si>
  <si>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</si>
  <si>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</si>
  <si>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</si>
  <si>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</si>
  <si>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</si>
  <si>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</si>
  <si>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</si>
  <si>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</si>
  <si>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</si>
  <si>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</si>
  <si>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</si>
  <si>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</si>
  <si>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</si>
  <si>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</si>
  <si>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</si>
  <si>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</si>
  <si>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</si>
  <si>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</si>
  <si>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</si>
  <si>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</si>
  <si>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</si>
  <si>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</si>
  <si>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</si>
  <si>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</si>
  <si>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</si>
  <si>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</si>
  <si>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</si>
  <si>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</si>
  <si>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</si>
  <si>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</si>
  <si>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</si>
  <si>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</si>
  <si>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</si>
  <si>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</si>
  <si>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</si>
  <si>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</si>
  <si>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</si>
  <si>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</si>
  <si>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</si>
  <si>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</si>
  <si>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</si>
  <si>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</si>
  <si>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</si>
  <si>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</si>
  <si>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</si>
  <si>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</si>
  <si>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</si>
  <si>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</si>
  <si>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</si>
  <si>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</si>
  <si>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</si>
  <si>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</si>
  <si>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</si>
  <si>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</si>
  <si>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</si>
  <si>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</si>
  <si>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</si>
  <si>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</si>
  <si>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</si>
  <si>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</si>
  <si>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</si>
  <si>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</si>
  <si>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</si>
  <si>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</si>
  <si>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</si>
  <si>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</si>
  <si>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</si>
  <si>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</si>
  <si>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</si>
  <si>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</si>
  <si>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</si>
  <si>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</si>
  <si>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</si>
  <si>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</si>
  <si>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</si>
  <si>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</si>
  <si>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</si>
  <si>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</si>
  <si>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</si>
  <si>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</si>
  <si>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</si>
  <si>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</si>
  <si>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</si>
  <si>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</si>
  <si>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</si>
  <si>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</si>
  <si>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</si>
  <si>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</si>
  <si>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</si>
  <si>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</si>
  <si>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</si>
  <si>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</si>
  <si>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</si>
  <si>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</si>
  <si>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</si>
  <si>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</si>
  <si>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</si>
  <si>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</si>
  <si>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</si>
  <si>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</si>
  <si>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</si>
  <si>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</si>
  <si>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</si>
  <si>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</si>
  <si>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</si>
  <si>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</si>
  <si>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</si>
  <si>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</si>
  <si>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</si>
  <si>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</si>
  <si>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</si>
  <si>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</si>
  <si>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</si>
  <si>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</si>
  <si>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</si>
  <si>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</si>
  <si>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</si>
  <si>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</si>
  <si>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</si>
  <si>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</si>
  <si>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</si>
  <si>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</si>
  <si>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</si>
  <si>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</si>
  <si>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</si>
  <si>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</si>
  <si>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</si>
  <si>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</si>
  <si>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</si>
  <si>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</si>
  <si>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</si>
  <si>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</si>
  <si>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</si>
  <si>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</si>
  <si>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</si>
  <si>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</si>
  <si>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</si>
  <si>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</si>
  <si>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</si>
  <si>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</si>
  <si>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</si>
  <si>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</si>
  <si>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</si>
  <si>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</si>
  <si>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</si>
  <si>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</si>
  <si>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</si>
  <si>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</si>
  <si>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</si>
  <si>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</si>
  <si>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</si>
  <si>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</si>
  <si>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</si>
  <si>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</si>
  <si>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</si>
  <si>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</si>
  <si>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</si>
  <si>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</si>
  <si>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</si>
  <si>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</si>
  <si>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</si>
  <si>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</si>
  <si>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</si>
  <si>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</si>
  <si>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</si>
  <si>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</si>
  <si>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</si>
  <si>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</si>
  <si>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</si>
  <si>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</si>
  <si>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</si>
  <si>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</si>
  <si>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</si>
  <si>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</si>
  <si>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</si>
  <si>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</si>
  <si>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</si>
  <si>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</si>
  <si>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</si>
  <si>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</si>
  <si>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</si>
  <si>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</si>
  <si>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</si>
  <si>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</si>
  <si>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</si>
  <si>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</si>
  <si>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</si>
  <si>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</si>
  <si>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</si>
  <si>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</si>
  <si>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</si>
  <si>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</si>
  <si>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</si>
  <si>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</si>
  <si>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</si>
  <si>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</si>
  <si>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</si>
  <si>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</si>
  <si>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</si>
  <si>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</si>
  <si>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</si>
  <si>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</si>
  <si>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</si>
  <si>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</si>
  <si>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</si>
  <si>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</si>
  <si>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</si>
  <si>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</si>
  <si>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</si>
  <si>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</si>
  <si>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</si>
  <si>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</si>
  <si>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</si>
  <si>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</si>
  <si>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</si>
  <si>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</si>
  <si>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</si>
  <si>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</si>
  <si>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</si>
  <si>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</si>
  <si>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</si>
  <si>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</si>
  <si>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</si>
  <si>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</si>
  <si>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</si>
  <si>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</si>
  <si>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</si>
  <si>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</si>
  <si>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</si>
  <si>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</si>
  <si>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</si>
  <si>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</si>
  <si>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</si>
  <si>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</si>
  <si>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</si>
  <si>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</si>
  <si>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</si>
  <si>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</si>
  <si>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</si>
  <si>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</si>
  <si>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</si>
  <si>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</si>
  <si>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</si>
  <si>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</si>
  <si>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</si>
  <si>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</si>
  <si>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</si>
  <si>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</si>
  <si>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</si>
  <si>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</si>
  <si>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</si>
  <si>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</si>
  <si>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</si>
  <si>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</si>
  <si>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</si>
  <si>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</si>
  <si>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</si>
  <si>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</si>
  <si>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</si>
  <si>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</si>
  <si>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</si>
  <si>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</si>
  <si>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</si>
  <si>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</si>
  <si>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</si>
  <si>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</si>
  <si>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</si>
  <si>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</si>
  <si>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</si>
  <si>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</si>
  <si>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</si>
  <si>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</si>
  <si>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</si>
  <si>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</si>
  <si>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</si>
  <si>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</si>
  <si>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</si>
  <si>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</si>
  <si>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</si>
  <si>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</si>
  <si>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</si>
  <si>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</si>
  <si>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</si>
  <si>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</si>
  <si>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</si>
  <si>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</si>
  <si>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</si>
  <si>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</si>
  <si>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</si>
  <si>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</si>
  <si>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</si>
  <si>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</si>
  <si>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</si>
  <si>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</si>
  <si>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</si>
  <si>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</si>
  <si>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</si>
  <si>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</si>
  <si>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</si>
  <si>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</si>
  <si>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</si>
  <si>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</si>
  <si>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</si>
  <si>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</si>
  <si>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</si>
  <si>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</si>
  <si>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</si>
  <si>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</si>
  <si>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</si>
  <si>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</si>
  <si>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</si>
  <si>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</si>
  <si>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</si>
  <si>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</si>
  <si>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</si>
  <si>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</si>
  <si>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</si>
  <si>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</si>
  <si>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</si>
  <si>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</si>
  <si>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</si>
  <si>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</si>
  <si>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</si>
  <si>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</si>
  <si>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</si>
  <si>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</si>
  <si>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</si>
  <si>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</si>
  <si>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</si>
  <si>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</si>
  <si>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</si>
  <si>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</si>
  <si>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</si>
  <si>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</si>
  <si>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</si>
  <si>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</si>
  <si>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</si>
  <si>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</si>
  <si>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</si>
  <si>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</si>
  <si>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</si>
  <si>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</si>
  <si>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</si>
  <si>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</si>
  <si>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</si>
  <si>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</si>
  <si>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</si>
  <si>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</si>
  <si>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</si>
  <si>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</si>
  <si>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</si>
  <si>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</si>
  <si>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</si>
  <si>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</si>
  <si>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</si>
  <si>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</si>
  <si>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</si>
  <si>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</si>
  <si>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</si>
  <si>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</si>
  <si>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</si>
  <si>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</si>
  <si>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</si>
  <si>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</si>
  <si>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</si>
  <si>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</si>
  <si>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</si>
  <si>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</si>
  <si>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</si>
  <si>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</si>
  <si>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</si>
  <si>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</si>
  <si>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</si>
  <si>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</si>
  <si>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</si>
  <si>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</si>
  <si>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</si>
  <si>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</si>
  <si>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</si>
  <si>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</si>
  <si>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</si>
  <si>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</si>
  <si>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</si>
  <si>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</si>
  <si>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</si>
  <si>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</si>
  <si>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</si>
  <si>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</si>
  <si>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</si>
  <si>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</si>
  <si>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</si>
  <si>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</si>
  <si>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</si>
  <si>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</si>
  <si>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</si>
  <si>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</si>
  <si>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</si>
  <si>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</si>
  <si>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</si>
  <si>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</si>
  <si>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</si>
  <si>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</si>
  <si>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</si>
  <si>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</si>
  <si>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</si>
  <si>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</si>
  <si>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</si>
  <si>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</si>
  <si>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</si>
  <si>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</si>
  <si>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</si>
  <si>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</si>
  <si>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</si>
  <si>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</si>
  <si>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</si>
  <si>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</si>
  <si>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</si>
  <si>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</si>
  <si>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</si>
  <si>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</si>
  <si>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</si>
  <si>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</si>
  <si>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</si>
  <si>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</si>
  <si>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</si>
  <si>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</si>
  <si>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</si>
  <si>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</si>
  <si>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</si>
  <si>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</si>
  <si>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</si>
  <si>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</si>
  <si>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</si>
  <si>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</si>
  <si>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</si>
  <si>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</si>
  <si>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</si>
  <si>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</si>
  <si>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</si>
  <si>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</si>
  <si>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</si>
  <si>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</si>
  <si>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</si>
  <si>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</si>
  <si>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</si>
  <si>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</si>
  <si>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</si>
  <si>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</si>
  <si>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</si>
  <si>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</si>
  <si>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</si>
  <si>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</si>
  <si>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</si>
  <si>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</si>
  <si>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</si>
  <si>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</si>
  <si>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</si>
  <si>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</si>
  <si>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</si>
  <si>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</si>
  <si>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</si>
  <si>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</si>
  <si>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</si>
  <si>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</si>
  <si>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</si>
  <si>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</si>
  <si>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</si>
  <si>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</si>
  <si>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</si>
  <si>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</si>
  <si>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</si>
  <si>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</si>
  <si>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</si>
  <si>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</si>
  <si>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</si>
  <si>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</si>
  <si>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</si>
  <si>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</si>
  <si>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</si>
  <si>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</si>
  <si>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</si>
  <si>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</si>
  <si>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</si>
  <si>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</si>
  <si>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</si>
  <si>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</si>
  <si>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</si>
  <si>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</si>
  <si>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</si>
  <si>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</si>
  <si>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</si>
  <si>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</si>
  <si>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</si>
  <si>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</si>
  <si>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</si>
  <si>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</si>
  <si>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</si>
  <si>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</si>
  <si>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</si>
  <si>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</si>
  <si>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</si>
  <si>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</si>
  <si>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</si>
  <si>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</si>
  <si>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</si>
  <si>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</si>
  <si>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</si>
  <si>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</si>
  <si>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</si>
  <si>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</si>
  <si>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</si>
  <si>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</si>
  <si>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</si>
  <si>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</si>
  <si>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</si>
  <si>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</si>
  <si>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</si>
  <si>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</si>
  <si>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</si>
  <si>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</si>
  <si>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</si>
  <si>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</si>
  <si>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</si>
  <si>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</si>
  <si>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</si>
  <si>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</si>
  <si>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</si>
  <si>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</si>
  <si>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</si>
  <si>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</si>
  <si>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</si>
  <si>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</si>
  <si>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</si>
  <si>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</si>
  <si>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</si>
  <si>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</si>
  <si>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</si>
  <si>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</si>
  <si>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</si>
  <si>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</si>
  <si>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</si>
  <si>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</si>
  <si>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</si>
  <si>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</si>
  <si>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</si>
  <si>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</si>
  <si>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</si>
  <si>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</si>
  <si>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</si>
  <si>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</si>
  <si>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</si>
  <si>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</si>
  <si>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</si>
  <si>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</si>
  <si>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</si>
  <si>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</si>
  <si>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</si>
  <si>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</si>
  <si>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</si>
  <si>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</si>
  <si>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</si>
  <si>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</si>
  <si>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</si>
  <si>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</si>
  <si>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</si>
  <si>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</si>
  <si>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</si>
  <si>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</si>
  <si>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</si>
  <si>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</si>
  <si>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</si>
  <si>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</si>
  <si>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</si>
  <si>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</si>
  <si>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</si>
  <si>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</si>
  <si>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</si>
  <si>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</si>
  <si>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</si>
  <si>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</si>
  <si>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</si>
  <si>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</si>
  <si>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</si>
  <si>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</si>
  <si>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</si>
  <si>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</si>
  <si>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</si>
  <si>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</si>
  <si>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</si>
  <si>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</si>
  <si>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</si>
  <si>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</si>
  <si>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</si>
  <si>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</si>
  <si>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</si>
  <si>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</si>
  <si>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</si>
  <si>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</si>
  <si>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</si>
  <si>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</si>
  <si>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</si>
  <si>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</si>
  <si>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</si>
  <si>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</si>
  <si>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</si>
  <si>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</si>
  <si>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</si>
  <si>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</si>
  <si>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</si>
  <si>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</si>
  <si>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</si>
  <si>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</si>
  <si>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</si>
  <si>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</si>
  <si>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</si>
  <si>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</si>
  <si>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</si>
  <si>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</si>
  <si>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</si>
  <si>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</si>
  <si>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</si>
  <si>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</si>
  <si>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</si>
  <si>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</si>
  <si>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</si>
  <si>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</si>
  <si>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</si>
  <si>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</si>
  <si>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</si>
  <si>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</si>
  <si>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</si>
  <si>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</si>
  <si>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</si>
  <si>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</si>
  <si>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</si>
  <si>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</si>
  <si>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</si>
  <si>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</si>
  <si>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</si>
  <si>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</si>
  <si>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</si>
  <si>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</si>
  <si>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</si>
  <si>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</si>
  <si>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</si>
  <si>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</si>
  <si>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</si>
  <si>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</si>
  <si>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</si>
  <si>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</si>
  <si>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</si>
  <si>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</si>
  <si>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</si>
  <si>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</si>
  <si>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</si>
  <si>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</si>
  <si>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</si>
  <si>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</si>
  <si>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</si>
  <si>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</si>
  <si>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</si>
  <si>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</si>
  <si>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</si>
  <si>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</si>
  <si>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</si>
  <si>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</si>
  <si>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</si>
  <si>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</si>
  <si>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</si>
  <si>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</si>
  <si>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</si>
  <si>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</si>
  <si>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</si>
  <si>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</si>
  <si>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</si>
  <si>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</si>
  <si>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</si>
  <si>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</si>
  <si>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</si>
  <si>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</si>
  <si>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</si>
  <si>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</si>
  <si>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</si>
  <si>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</si>
  <si>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</si>
  <si>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</si>
  <si>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</si>
  <si>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</si>
  <si>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</si>
  <si>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</si>
  <si>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</si>
  <si>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</si>
  <si>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</si>
  <si>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</si>
  <si>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</si>
  <si>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</si>
  <si>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</si>
  <si>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</si>
  <si>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</si>
  <si>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</si>
  <si>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</si>
  <si>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</si>
  <si>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</si>
  <si>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</si>
  <si>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</si>
  <si>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</si>
  <si>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</si>
  <si>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</si>
  <si>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</si>
  <si>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</si>
  <si>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</si>
  <si>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</si>
  <si>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</si>
  <si>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</si>
  <si>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</si>
  <si>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</si>
  <si>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</si>
  <si>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</si>
  <si>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</si>
  <si>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</si>
  <si>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</si>
  <si>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</si>
  <si>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</si>
  <si>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</si>
  <si>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</si>
  <si>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</si>
  <si>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</si>
  <si>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</si>
  <si>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</si>
  <si>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</si>
  <si>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</si>
  <si>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</si>
  <si>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</si>
  <si>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</si>
  <si>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</si>
  <si>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</si>
  <si>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</si>
  <si>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</si>
  <si>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</si>
  <si>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</si>
  <si>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</si>
  <si>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</si>
  <si>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</si>
  <si>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</si>
  <si>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</si>
  <si>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</si>
  <si>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</si>
  <si>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</si>
  <si>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</si>
  <si>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</si>
  <si>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</si>
  <si>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</si>
  <si>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</si>
  <si>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</si>
  <si>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</si>
  <si>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</si>
  <si>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</si>
  <si>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</si>
  <si>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</si>
  <si>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</si>
  <si>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</si>
  <si>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</si>
  <si>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</si>
  <si>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</si>
  <si>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</si>
  <si>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</si>
  <si>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</si>
  <si>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</si>
  <si>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</si>
  <si>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</si>
  <si>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</si>
  <si>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</si>
  <si>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</si>
  <si>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</si>
  <si>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</si>
  <si>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</si>
  <si>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</si>
  <si>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</si>
  <si>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</si>
  <si>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</si>
  <si>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</si>
  <si>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</si>
  <si>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</si>
  <si>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</si>
  <si>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</si>
  <si>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</si>
  <si>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</si>
  <si>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</si>
  <si>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</si>
  <si>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</si>
  <si>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</si>
  <si>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</si>
  <si>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</si>
  <si>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</si>
  <si>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</si>
  <si>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</si>
  <si>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</si>
  <si>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</si>
  <si>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</si>
  <si>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</si>
  <si>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</si>
  <si>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</si>
  <si>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</si>
  <si>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</si>
  <si>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</si>
  <si>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</si>
  <si>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</si>
  <si>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</si>
  <si>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</si>
  <si>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</si>
  <si>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</si>
  <si>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</si>
  <si>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</si>
  <si>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</si>
  <si>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</si>
  <si>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</si>
  <si>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</si>
  <si>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</si>
  <si>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</si>
  <si>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</si>
  <si>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</si>
  <si>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</si>
  <si>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</si>
  <si>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</si>
  <si>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</si>
  <si>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</si>
  <si>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</si>
  <si>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</si>
  <si>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</si>
  <si>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</si>
  <si>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</si>
  <si>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</si>
  <si>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</si>
  <si>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</si>
  <si>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</si>
  <si>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</si>
  <si>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</si>
  <si>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</si>
  <si>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</si>
  <si>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</si>
  <si>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</si>
  <si>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</si>
  <si>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</si>
  <si>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</si>
  <si>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</si>
  <si>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</si>
  <si>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</si>
  <si>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</si>
  <si>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</si>
  <si>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</si>
  <si>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</si>
  <si>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</si>
  <si>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</si>
  <si>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</si>
  <si>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</si>
  <si>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</si>
  <si>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</si>
  <si>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</si>
  <si>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</si>
  <si>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</si>
  <si>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</si>
  <si>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</si>
  <si>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</si>
  <si>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</si>
  <si>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</si>
  <si>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</si>
  <si>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</si>
  <si>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</si>
  <si>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</si>
  <si>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</si>
  <si>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</si>
  <si>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</si>
  <si>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</si>
  <si>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</si>
  <si>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</si>
  <si>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</si>
  <si>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</si>
  <si>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</si>
  <si>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</si>
  <si>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</si>
  <si>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</si>
  <si>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</si>
  <si>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</si>
  <si>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</si>
  <si>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</si>
  <si>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</si>
  <si>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</si>
  <si>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</si>
  <si>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</si>
  <si>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</si>
  <si>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</si>
  <si>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</si>
  <si>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</si>
  <si>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</si>
  <si>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</si>
  <si>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</si>
  <si>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</si>
  <si>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</si>
  <si>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</si>
  <si>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</si>
  <si>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</si>
  <si>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</si>
  <si>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</si>
  <si>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</si>
  <si>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</si>
  <si>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</si>
  <si>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</si>
  <si>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</si>
  <si>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</si>
  <si>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</si>
  <si>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</si>
  <si>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</si>
  <si>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</si>
  <si>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</si>
  <si>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</si>
  <si>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</si>
  <si>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</si>
  <si>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</si>
  <si>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</si>
  <si>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</si>
  <si>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</si>
  <si>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</si>
  <si>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</si>
  <si>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</si>
  <si>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</si>
  <si>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</si>
  <si>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</si>
  <si>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</si>
  <si>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</si>
  <si>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</si>
  <si>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</si>
  <si>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</si>
  <si>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</si>
  <si>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</si>
  <si>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</si>
  <si>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</si>
  <si>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</si>
  <si>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</si>
  <si>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</si>
  <si>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</si>
  <si>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</si>
  <si>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</si>
  <si>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</si>
  <si>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</si>
  <si>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</si>
  <si>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</si>
  <si>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</si>
  <si>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</si>
  <si>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</si>
  <si>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</si>
  <si>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</si>
  <si>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</si>
  <si>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</si>
  <si>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</si>
  <si>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</si>
  <si>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</si>
  <si>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</si>
  <si>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</si>
  <si>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</si>
  <si>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</si>
  <si>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</si>
  <si>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</si>
  <si>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</si>
  <si>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</si>
  <si>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</si>
  <si>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</si>
  <si>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</si>
  <si>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</si>
  <si>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</si>
  <si>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</si>
  <si>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</si>
  <si>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</si>
  <si>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</si>
  <si>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</si>
  <si>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</si>
  <si>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</si>
  <si>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</si>
  <si>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</si>
  <si>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</si>
  <si>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</si>
  <si>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</si>
  <si>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</si>
  <si>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</si>
  <si>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</si>
  <si>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</si>
  <si>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</si>
  <si>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</si>
  <si>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</si>
  <si>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</si>
  <si>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</si>
  <si>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</si>
  <si>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</si>
  <si>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</si>
  <si>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</si>
  <si>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</si>
  <si>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</si>
  <si>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</si>
  <si>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</si>
  <si>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</si>
  <si>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</si>
  <si>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</si>
  <si>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</si>
  <si>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</si>
  <si>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</si>
  <si>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</si>
  <si>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</si>
  <si>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</si>
  <si>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</si>
  <si>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</si>
  <si>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</si>
  <si>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</si>
  <si>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</si>
  <si>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</si>
  <si>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</si>
  <si>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</si>
  <si>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</si>
  <si>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</si>
  <si>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</si>
  <si>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</si>
  <si>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</si>
  <si>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</si>
  <si>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</si>
  <si>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</si>
  <si>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</si>
  <si>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</si>
  <si>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</si>
  <si>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</si>
  <si>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</si>
  <si>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</si>
  <si>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</si>
  <si>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</si>
  <si>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</si>
  <si>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</si>
  <si>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</si>
  <si>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</si>
  <si>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</si>
  <si>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</si>
  <si>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</si>
  <si>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</si>
  <si>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</si>
  <si>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</si>
  <si>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</si>
  <si>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</si>
  <si>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</si>
  <si>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</si>
  <si>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</si>
  <si>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</si>
  <si>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</si>
  <si>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</si>
  <si>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</si>
  <si>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</si>
  <si>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</si>
  <si>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</si>
  <si>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</si>
  <si>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</si>
  <si>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</si>
  <si>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</si>
  <si>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</si>
  <si>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</si>
  <si>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</si>
  <si>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</si>
  <si>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</si>
  <si>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</si>
  <si>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</si>
  <si>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</si>
  <si>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</si>
  <si>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</si>
  <si>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</si>
  <si>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</si>
  <si>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</si>
  <si>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</si>
  <si>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</si>
  <si>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</si>
  <si>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</si>
  <si>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</si>
  <si>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</si>
  <si>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</si>
  <si>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</si>
  <si>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</si>
  <si>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</si>
  <si>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</si>
  <si>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</si>
  <si>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</si>
  <si>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</si>
  <si>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</si>
  <si>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</si>
  <si>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</si>
  <si>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</si>
  <si>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</si>
  <si>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</si>
  <si>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</si>
  <si>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</si>
  <si>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</si>
  <si>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</si>
  <si>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</si>
  <si>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</si>
  <si>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</si>
  <si>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</si>
  <si>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</si>
  <si>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</si>
  <si>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</si>
  <si>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</si>
  <si>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</si>
  <si>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</si>
  <si>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</si>
  <si>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</si>
  <si>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</si>
  <si>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</si>
  <si>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</si>
  <si>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</si>
  <si>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</si>
  <si>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</si>
  <si>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</si>
  <si>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</si>
  <si>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</si>
  <si>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</si>
  <si>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</si>
  <si>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</si>
  <si>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</si>
  <si>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</si>
  <si>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</si>
  <si>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</si>
  <si>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</si>
  <si>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</si>
  <si>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</si>
  <si>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</si>
  <si>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</si>
  <si>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</si>
  <si>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</si>
  <si>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</si>
  <si>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</si>
  <si>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</si>
  <si>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</si>
  <si>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</si>
  <si>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</si>
  <si>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</si>
  <si>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</si>
  <si>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</si>
  <si>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</si>
  <si>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</si>
  <si>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</si>
  <si>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</si>
  <si>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</si>
  <si>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</si>
  <si>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</si>
  <si>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</si>
  <si>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</si>
  <si>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</si>
  <si>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</si>
  <si>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</si>
  <si>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</si>
  <si>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</si>
  <si>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</si>
  <si>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</si>
  <si>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</si>
  <si>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</si>
  <si>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</si>
  <si>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</si>
  <si>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</si>
  <si>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</si>
  <si>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</si>
  <si>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</si>
  <si>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</si>
  <si>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</si>
  <si>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</si>
  <si>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</si>
  <si>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</si>
  <si>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</si>
  <si>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</si>
  <si>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</si>
  <si>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</si>
  <si>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</si>
  <si>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</si>
  <si>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</si>
  <si>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</si>
  <si>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</si>
  <si>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</si>
  <si>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</si>
  <si>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</si>
  <si>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</si>
  <si>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</si>
  <si>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</si>
  <si>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</si>
  <si>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</si>
  <si>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</si>
  <si>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</si>
  <si>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</si>
  <si>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</si>
  <si>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</si>
  <si>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</si>
  <si>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</si>
  <si>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</si>
  <si>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</si>
  <si>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</si>
  <si>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</si>
  <si>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</si>
  <si>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</si>
  <si>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</si>
  <si>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</si>
  <si>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</si>
  <si>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</si>
  <si>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</si>
  <si>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</si>
  <si>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</si>
  <si>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</si>
  <si>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</si>
  <si>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</si>
  <si>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</si>
  <si>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</si>
  <si>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</si>
  <si>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</si>
  <si>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</si>
  <si>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</si>
  <si>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</si>
  <si>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</si>
  <si>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</si>
  <si>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</si>
  <si>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</si>
  <si>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</si>
  <si>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</si>
  <si>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</si>
  <si>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</si>
  <si>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</si>
  <si>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</si>
  <si>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</si>
  <si>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</si>
  <si>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</si>
  <si>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</si>
  <si>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</si>
  <si>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</si>
  <si>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</si>
  <si>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</si>
  <si>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</si>
  <si>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</si>
  <si>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</si>
  <si>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</si>
  <si>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</si>
  <si>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</si>
  <si>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</si>
  <si>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</si>
  <si>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</si>
  <si>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</si>
  <si>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</si>
  <si>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</si>
  <si>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</si>
  <si>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</si>
  <si>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</si>
  <si>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</si>
  <si>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</si>
  <si>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</si>
  <si>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</si>
  <si>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</si>
  <si>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</si>
  <si>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</si>
  <si>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</si>
  <si>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</si>
  <si>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</si>
  <si>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</si>
  <si>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</si>
  <si>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</si>
  <si>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</si>
  <si>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</si>
  <si>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</si>
  <si>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</si>
  <si>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</si>
  <si>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</si>
  <si>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</si>
  <si>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</si>
  <si>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</si>
  <si>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</si>
  <si>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</si>
  <si>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</si>
  <si>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</si>
  <si>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</si>
  <si>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</si>
  <si>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</si>
  <si>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</si>
  <si>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</si>
  <si>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</si>
  <si>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</si>
  <si>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</si>
  <si>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</si>
  <si>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</si>
  <si>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</si>
  <si>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</si>
  <si>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</si>
  <si>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</si>
  <si>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</si>
  <si>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</si>
  <si>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</si>
  <si>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</si>
  <si>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</si>
  <si>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</si>
  <si>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</si>
  <si>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</si>
  <si>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</si>
  <si>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</si>
  <si>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</si>
  <si>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</si>
  <si>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</si>
  <si>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</si>
  <si>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</si>
  <si>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</si>
  <si>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</si>
  <si>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</si>
  <si>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</si>
  <si>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</si>
  <si>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</si>
  <si>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</si>
  <si>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</si>
  <si>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</si>
  <si>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</si>
  <si>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</si>
  <si>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</si>
  <si>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</si>
  <si>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</si>
  <si>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</si>
  <si>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</si>
  <si>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</si>
  <si>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</si>
  <si>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</si>
  <si>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</si>
  <si>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</si>
  <si>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</si>
  <si>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</si>
  <si>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</si>
  <si>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</si>
  <si>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</si>
  <si>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</si>
  <si>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</si>
  <si>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</si>
  <si>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</si>
  <si>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</si>
  <si>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</si>
  <si>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</si>
  <si>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</si>
  <si>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</si>
  <si>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</si>
  <si>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</si>
  <si>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</si>
  <si>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</si>
  <si>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</si>
  <si>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</si>
  <si>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</si>
  <si>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</si>
  <si>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</si>
  <si>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</si>
  <si>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</si>
  <si>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</si>
  <si>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</si>
  <si>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</si>
  <si>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</si>
  <si>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</si>
  <si>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</si>
  <si>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</si>
  <si>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</si>
  <si>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</si>
  <si>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</si>
  <si>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</si>
  <si>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</si>
  <si>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</si>
  <si>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</si>
  <si>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</si>
  <si>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</si>
  <si>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</si>
  <si>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</si>
  <si>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</si>
  <si>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</si>
  <si>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</si>
  <si>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</si>
  <si>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</si>
  <si>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</si>
  <si>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</si>
  <si>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</si>
  <si>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</si>
  <si>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</si>
  <si>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</si>
  <si>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</si>
  <si>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</si>
  <si>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</si>
  <si>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</si>
  <si>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</si>
  <si>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</si>
  <si>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</si>
  <si>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</si>
  <si>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</si>
  <si>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</si>
  <si>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</si>
  <si>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</si>
  <si>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</si>
  <si>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</si>
  <si>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</si>
  <si>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</si>
  <si>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</si>
  <si>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</si>
  <si>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</si>
  <si>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</si>
  <si>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</si>
  <si>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</si>
  <si>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</si>
  <si>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</si>
  <si>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</si>
  <si>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</si>
  <si>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</si>
  <si>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</si>
  <si>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</si>
  <si>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</si>
  <si>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</si>
  <si>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</si>
  <si>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</si>
  <si>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</si>
  <si>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</si>
  <si>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</si>
  <si>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</si>
  <si>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</si>
  <si>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</si>
  <si>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</si>
  <si>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</si>
  <si>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</si>
  <si>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</si>
  <si>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</si>
  <si>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</si>
  <si>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</si>
  <si>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</si>
  <si>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</si>
  <si>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</si>
  <si>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</si>
  <si>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</si>
  <si>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</si>
  <si>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</si>
  <si>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</si>
  <si>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</si>
  <si>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</si>
  <si>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</si>
  <si>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</si>
  <si>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</si>
  <si>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</si>
  <si>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</si>
  <si>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</si>
  <si>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</si>
  <si>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</si>
  <si>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</si>
  <si>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</si>
  <si>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</si>
  <si>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</si>
  <si>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</si>
  <si>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</si>
  <si>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</si>
  <si>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</si>
  <si>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</si>
  <si>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</si>
  <si>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</si>
  <si>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</si>
  <si>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</si>
  <si>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</si>
  <si>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</si>
  <si>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</si>
  <si>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</si>
  <si>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</si>
  <si>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</si>
  <si>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</si>
  <si>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</si>
  <si>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</si>
  <si>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</si>
  <si>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</si>
  <si>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</si>
  <si>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</si>
  <si>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</si>
  <si>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</si>
  <si>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</si>
  <si>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</si>
  <si>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</si>
  <si>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</si>
  <si>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</si>
  <si>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</si>
  <si>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</si>
  <si>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</si>
  <si>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</si>
  <si>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</si>
  <si>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</si>
  <si>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</si>
  <si>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</si>
  <si>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</si>
  <si>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</si>
  <si>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</si>
  <si>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</si>
  <si>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</si>
  <si>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</si>
  <si>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</si>
  <si>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</si>
  <si>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</si>
  <si>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</si>
  <si>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</si>
  <si>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</si>
  <si>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</si>
  <si>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</si>
  <si>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</si>
  <si>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</si>
  <si>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</si>
  <si>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</si>
  <si>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</si>
  <si>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</si>
  <si>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</si>
  <si>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</si>
  <si>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</si>
  <si>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</si>
  <si>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</si>
  <si>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</si>
  <si>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</si>
  <si>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</si>
  <si>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</si>
  <si>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</si>
  <si>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</si>
  <si>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</si>
  <si>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</si>
  <si>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</si>
  <si>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</si>
  <si>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</si>
  <si>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</si>
  <si>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</si>
  <si>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</si>
  <si>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</si>
  <si>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</si>
  <si>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</si>
  <si>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</si>
  <si>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</si>
  <si>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</si>
  <si>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</si>
  <si>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</si>
  <si>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</si>
  <si>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</si>
  <si>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</si>
  <si>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</si>
  <si>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</si>
  <si>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</si>
  <si>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</si>
  <si>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</si>
  <si>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</si>
  <si>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</si>
  <si>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</si>
  <si>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</si>
  <si>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</si>
  <si>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</si>
  <si>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</si>
  <si>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</si>
  <si>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</si>
  <si>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</si>
  <si>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</si>
  <si>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</si>
  <si>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</si>
  <si>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</si>
  <si>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</si>
  <si>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</si>
  <si>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</si>
  <si>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</si>
  <si>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</si>
  <si>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</si>
  <si>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</si>
  <si>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</si>
  <si>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</si>
  <si>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</si>
  <si>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</si>
  <si>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</si>
  <si>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</si>
  <si>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</si>
  <si>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</si>
  <si>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</si>
  <si>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</si>
  <si>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</si>
  <si>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</si>
  <si>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</si>
  <si>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</si>
  <si>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</si>
  <si>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</si>
  <si>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</si>
  <si>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</si>
  <si>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</si>
  <si>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</si>
  <si>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</si>
  <si>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</si>
  <si>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</si>
  <si>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</si>
  <si>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</si>
  <si>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</si>
  <si>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</si>
  <si>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</si>
  <si>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</si>
  <si>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</si>
  <si>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</si>
  <si>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</si>
  <si>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</si>
  <si>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</si>
  <si>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</si>
  <si>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</si>
  <si>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</si>
  <si>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</si>
  <si>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</si>
  <si>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</si>
  <si>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</si>
  <si>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</si>
  <si>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</si>
  <si>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</si>
  <si>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</si>
  <si>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</si>
  <si>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</si>
  <si>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</si>
  <si>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</si>
  <si>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</si>
  <si>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</si>
  <si>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</si>
  <si>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</si>
  <si>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</si>
  <si>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</si>
  <si>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</si>
  <si>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</si>
  <si>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</si>
  <si>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</si>
  <si>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</si>
  <si>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</si>
  <si>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</si>
  <si>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</si>
  <si>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</si>
  <si>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</si>
  <si>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</si>
  <si>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</si>
  <si>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</si>
  <si>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</si>
  <si>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</si>
  <si>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</si>
  <si>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</si>
  <si>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</si>
  <si>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</si>
  <si>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</si>
  <si>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</si>
  <si>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</si>
  <si>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</si>
  <si>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</si>
  <si>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</si>
  <si>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</si>
  <si>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</si>
  <si>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</si>
  <si>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</si>
  <si>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</si>
  <si>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</si>
  <si>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</si>
  <si>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</si>
  <si>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</si>
  <si>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</si>
  <si>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</si>
  <si>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</si>
  <si>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</si>
  <si>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</si>
  <si>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</si>
  <si>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</si>
  <si>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</si>
  <si>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</si>
  <si>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</si>
  <si>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</si>
  <si>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</si>
  <si>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</si>
  <si>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</si>
  <si>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</si>
  <si>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</si>
  <si>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</si>
  <si>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</si>
  <si>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</si>
  <si>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</si>
  <si>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</si>
  <si>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</si>
  <si>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</si>
  <si>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</si>
  <si>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</si>
  <si>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</si>
  <si>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</si>
  <si>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</si>
  <si>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</si>
  <si>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</si>
  <si>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</si>
  <si>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</si>
  <si>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</si>
  <si>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</si>
  <si>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</si>
  <si>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</si>
  <si>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</si>
  <si>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</si>
  <si>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</si>
  <si>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</si>
  <si>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</si>
  <si>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</si>
  <si>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</si>
  <si>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</si>
  <si>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</si>
  <si>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</si>
  <si>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</si>
  <si>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</si>
  <si>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</si>
  <si>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</si>
  <si>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</si>
  <si>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</si>
  <si>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</si>
  <si>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</si>
  <si>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</si>
  <si>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</si>
  <si>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</si>
  <si>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</si>
  <si>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</si>
  <si>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</si>
  <si>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</si>
  <si>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</si>
  <si>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</si>
  <si>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</si>
  <si>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</si>
  <si>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</si>
  <si>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</si>
  <si>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</si>
  <si>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</si>
  <si>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</si>
  <si>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</si>
  <si>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</si>
  <si>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</si>
  <si>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</si>
  <si>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</si>
  <si>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</si>
  <si>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</si>
  <si>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</si>
  <si>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</si>
  <si>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</si>
  <si>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</si>
  <si>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</si>
  <si>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</si>
  <si>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</si>
  <si>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</si>
  <si>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</si>
  <si>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</si>
  <si>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</si>
  <si>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</si>
  <si>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</si>
  <si>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</si>
  <si>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</si>
  <si>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</si>
  <si>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</si>
  <si>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</si>
  <si>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</si>
  <si>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</si>
  <si>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</si>
  <si>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</si>
  <si>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</si>
  <si>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</si>
  <si>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</si>
  <si>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</si>
  <si>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</si>
  <si>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</si>
  <si>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</si>
  <si>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</si>
  <si>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</si>
  <si>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</si>
  <si>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</si>
  <si>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</si>
  <si>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</si>
  <si>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</si>
  <si>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</si>
  <si>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</si>
  <si>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</si>
  <si>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</si>
  <si>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</si>
  <si>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</si>
  <si>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</si>
  <si>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</si>
  <si>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</si>
  <si>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</si>
  <si>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</si>
  <si>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</si>
  <si>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</si>
  <si>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</si>
  <si>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</si>
  <si>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</si>
  <si>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</si>
  <si>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</si>
  <si>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</si>
  <si>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</si>
  <si>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</si>
  <si>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</si>
  <si>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</si>
  <si>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</si>
  <si>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</si>
  <si>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</si>
  <si>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</si>
  <si>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</si>
  <si>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</si>
  <si>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</si>
  <si>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</si>
  <si>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</si>
  <si>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</si>
  <si>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</si>
  <si>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</si>
  <si>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</si>
  <si>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</si>
  <si>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</si>
  <si>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</si>
  <si>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</si>
  <si>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</si>
  <si>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</si>
  <si>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</si>
  <si>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</si>
  <si>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</si>
  <si>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</si>
  <si>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</si>
  <si>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</si>
  <si>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</si>
  <si>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</si>
  <si>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</si>
  <si>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</si>
  <si>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</si>
  <si>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</si>
  <si>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</si>
  <si>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</si>
  <si>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</si>
  <si>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</si>
  <si>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</si>
  <si>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</si>
  <si>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</si>
  <si>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</si>
  <si>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</si>
  <si>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</si>
  <si>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</si>
  <si>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</si>
  <si>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</si>
  <si>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</si>
  <si>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</si>
  <si>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</si>
  <si>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</si>
  <si>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</si>
  <si>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</si>
  <si>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</si>
  <si>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</si>
  <si>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</si>
  <si>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</si>
  <si>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</si>
  <si>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</si>
  <si>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</si>
  <si>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</si>
  <si>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</si>
  <si>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</si>
  <si>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</si>
  <si>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</si>
  <si>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</si>
  <si>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</si>
  <si>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</si>
  <si>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</si>
  <si>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</si>
  <si>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</si>
  <si>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</si>
  <si>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</si>
  <si>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</si>
  <si>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</si>
  <si>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</si>
  <si>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</si>
  <si>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</si>
  <si>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</si>
  <si>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</si>
  <si>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</si>
  <si>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</si>
  <si>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</si>
  <si>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</si>
  <si>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</si>
  <si>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</si>
  <si>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</si>
  <si>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</si>
  <si>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</si>
  <si>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</si>
  <si>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</si>
  <si>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</si>
  <si>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</si>
  <si>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</si>
  <si>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</si>
  <si>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</si>
  <si>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</si>
  <si>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</si>
  <si>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</si>
  <si>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</si>
  <si>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</si>
  <si>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</si>
  <si>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</si>
  <si>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</si>
  <si>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</si>
  <si>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</si>
  <si>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</si>
  <si>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</si>
  <si>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</si>
  <si>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</si>
  <si>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</si>
  <si>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</si>
  <si>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</si>
  <si>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</si>
  <si>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</si>
  <si>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</si>
  <si>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</si>
  <si>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</si>
  <si>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</si>
  <si>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</si>
  <si>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</si>
  <si>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</si>
  <si>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</si>
  <si>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</si>
  <si>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</si>
  <si>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</si>
  <si>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</si>
  <si>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</si>
  <si>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</si>
  <si>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</si>
  <si>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</si>
  <si>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</si>
  <si>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</si>
  <si>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</si>
  <si>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</si>
  <si>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</si>
  <si>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</si>
  <si>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</si>
  <si>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</si>
  <si>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</si>
  <si>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</si>
  <si>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</si>
  <si>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</si>
  <si>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</si>
  <si>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</si>
  <si>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</si>
  <si>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</si>
  <si>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</si>
  <si>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</si>
  <si>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</si>
  <si>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</si>
  <si>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</si>
  <si>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</si>
  <si>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</si>
  <si>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</si>
  <si>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</si>
  <si>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</si>
  <si>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</si>
  <si>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</si>
  <si>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</si>
  <si>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</si>
  <si>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</si>
  <si>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</si>
  <si>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</si>
  <si>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</si>
  <si>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</si>
  <si>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</si>
  <si>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</si>
  <si>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</si>
  <si>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</si>
  <si>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</si>
  <si>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</si>
  <si>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</si>
  <si>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</si>
  <si>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</si>
  <si>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</si>
  <si>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</si>
  <si>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</si>
  <si>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</si>
  <si>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</si>
  <si>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</si>
  <si>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</si>
  <si>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</si>
  <si>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</si>
  <si>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</si>
  <si>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</si>
  <si>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</si>
  <si>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</si>
  <si>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</si>
  <si>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</si>
  <si>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</si>
  <si>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</si>
  <si>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</si>
  <si>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</si>
  <si>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</si>
  <si>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</si>
  <si>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</si>
  <si>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</si>
  <si>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</si>
  <si>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</si>
  <si>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</si>
  <si>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</si>
  <si>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</si>
  <si>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</si>
  <si>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</si>
  <si>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</si>
  <si>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</si>
  <si>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</si>
  <si>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</si>
  <si>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</si>
  <si>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</si>
  <si>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</si>
  <si>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</si>
  <si>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</si>
  <si>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</si>
  <si>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</si>
  <si>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</si>
  <si>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</si>
  <si>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</si>
  <si>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</si>
  <si>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</si>
  <si>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</si>
  <si>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</si>
  <si>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</si>
  <si>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</si>
  <si>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</si>
  <si>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</si>
  <si>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</si>
  <si>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</si>
  <si>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</si>
  <si>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</si>
  <si>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</si>
  <si>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</si>
  <si>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</si>
  <si>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</si>
  <si>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</si>
  <si>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</si>
  <si>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</si>
  <si>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</si>
  <si>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</si>
  <si>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</si>
  <si>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</si>
  <si>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</si>
  <si>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</si>
  <si>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</si>
  <si>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</si>
  <si>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</si>
  <si>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</si>
  <si>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</si>
  <si>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</si>
  <si>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</si>
  <si>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</si>
  <si>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</si>
  <si>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</si>
  <si>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</si>
  <si>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</si>
  <si>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</si>
  <si>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</si>
  <si>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</si>
  <si>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</si>
  <si>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</si>
  <si>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</si>
  <si>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</si>
  <si>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</si>
  <si>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</si>
  <si>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</si>
  <si>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</si>
  <si>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</si>
  <si>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</si>
  <si>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</si>
  <si>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</si>
  <si>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</si>
  <si>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</si>
  <si>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</si>
  <si>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</si>
  <si>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</si>
  <si>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</si>
  <si>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</si>
  <si>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</si>
  <si>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</si>
  <si>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</si>
  <si>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</si>
  <si>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</si>
  <si>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</si>
  <si>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</si>
  <si>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</si>
  <si>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</si>
  <si>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PCM-20251124-00000684</t>
  </si>
  <si>
    <t>Critical</t>
  </si>
  <si>
    <t>ETA 40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</si>
  <si>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</si>
  <si>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</si>
  <si>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</si>
  <si>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</si>
  <si>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</si>
  <si>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</si>
  <si>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</si>
  <si>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</si>
  <si>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</si>
  <si>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</si>
  <si>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</si>
  <si>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</si>
  <si>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</si>
  <si>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</si>
  <si>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</si>
  <si>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</si>
  <si>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</si>
  <si>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</si>
  <si>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</si>
  <si>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</si>
  <si>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</si>
  <si>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</si>
  <si>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</si>
  <si>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</si>
  <si>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</si>
  <si>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</si>
  <si>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</si>
  <si>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</si>
  <si>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</si>
  <si>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</si>
  <si>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</si>
  <si>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</si>
  <si>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</si>
  <si>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</si>
  <si>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</si>
  <si>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</si>
  <si>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</si>
  <si>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</si>
  <si>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</si>
  <si>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</si>
  <si>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</si>
  <si>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</si>
  <si>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</si>
  <si>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</si>
  <si>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</si>
  <si>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</si>
  <si>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</si>
  <si>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</si>
  <si>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</si>
  <si>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</si>
  <si>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</si>
  <si>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</si>
  <si>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</si>
  <si>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</si>
  <si>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</si>
  <si>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</si>
  <si>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</si>
  <si>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</si>
  <si>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</si>
  <si>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</si>
  <si>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</si>
  <si>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</si>
  <si>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</si>
  <si>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</si>
  <si>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</si>
  <si>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</si>
  <si>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</si>
  <si>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</si>
  <si>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</si>
  <si>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</si>
  <si>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</si>
  <si>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</si>
  <si>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</si>
  <si>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</si>
  <si>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</si>
  <si>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</si>
  <si>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</si>
  <si>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</si>
  <si>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</si>
  <si>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</si>
  <si>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</si>
  <si>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</si>
  <si>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</si>
  <si>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no pcm </t>
  </si>
  <si>
    <t>riy2303</t>
  </si>
  <si>
    <t xml:space="preserve">2025-11-24 10:01:19
</t>
  </si>
  <si>
    <t xml:space="preserve">45 km </t>
  </si>
  <si>
    <t xml:space="preserve">PCM-20251124-00000701
</t>
  </si>
  <si>
    <t>brk0056</t>
  </si>
  <si>
    <t xml:space="preserve">2025-11-24 10:29:30
</t>
  </si>
  <si>
    <t>180 min</t>
  </si>
  <si>
    <t>riy0966</t>
  </si>
  <si>
    <t xml:space="preserve">2025-11-24 10:17:55
</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</si>
  <si>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</si>
  <si>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</si>
  <si>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</si>
  <si>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</si>
  <si>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NO CPM</t>
  </si>
  <si>
    <t>Sceco cut in area and team saving hub site JED0086</t>
  </si>
  <si>
    <t>PCM-20251124-00000471</t>
  </si>
  <si>
    <t>Site power available as per owner not available at home this time, will come after magrib</t>
  </si>
  <si>
    <t>PCM-20251124-00000464</t>
  </si>
  <si>
    <t>At site TS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</si>
  <si>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</si>
  <si>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</si>
  <si>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</si>
  <si>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</si>
  <si>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</si>
  <si>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</si>
  <si>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</si>
  <si>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</si>
  <si>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TT-20251124-00739</t>
  </si>
  <si>
    <t xml:space="preserve">EM team need 30 min </t>
  </si>
  <si>
    <t>PCM-20251124-00000689</t>
  </si>
  <si>
    <t xml:space="preserve">EM team need 45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</si>
</sst>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2"/>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6" totalsRowShown="0" headerRowDxfId="173" dataDxfId="172" headerRowBorderDxfId="170" tableBorderDxfId="171" totalsRowBorderDxfId="169">
  <autoFilter ref="A1:L2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6" totalsRowShown="0" headerRowDxfId="156" dataDxfId="155" headerRowBorderDxfId="153" tableBorderDxfId="154" totalsRowBorderDxfId="152">
  <autoFilter ref="A1:CJ14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3" dataDxfId="62" headerRowBorderDxfId="60" tableBorderDxfId="61">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92" totalsRowShown="0" headerRowDxfId="47" dataDxfId="46" headerRowBorderDxfId="44" tableBorderDxfId="45" totalsRowBorderDxfId="43">
  <autoFilter ref="A1:L39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4" totalsRowShown="0" headerRowDxfId="30" dataDxfId="29" headerRowBorderDxfId="27" tableBorderDxfId="28">
  <autoFilter ref="A1:L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6"/>
  <sheetViews>
    <sheetView workbookViewId="0">
      <selection activeCell="K11" sqref="K11"/>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322.50622708332958</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2</v>
      </c>
      <c r="D3" s="127" t="s">
        <v>4662</v>
      </c>
      <c r="E3" s="136" t="s">
        <v>39024</v>
      </c>
      <c r="F3" s="137">
        <v>45985.436412037037</v>
      </c>
      <c r="G3" s="138">
        <f ca="1">IFERROR(NOW()-F3,"-")</f>
        <v>1.8240972218336537E-2</v>
      </c>
      <c r="H3" s="137">
        <v>45985.428773148145</v>
      </c>
      <c r="I3" s="135" t="str">
        <f>IFERROR(VLOOKUP(D3,DB!A:F,6,0),"")</f>
        <v>SCECO</v>
      </c>
      <c r="J3" s="135" t="str">
        <f>IFERROR(VLOOKUP(D3,DB!A:G,7,0),"")</f>
        <v>Dead</v>
      </c>
      <c r="K3" s="139" t="s">
        <v>39025</v>
      </c>
      <c r="L3" s="140" t="str">
        <f>IFERROR(VLOOKUP(D3,DB!A:I,9,0),"")</f>
        <v>Zain</v>
      </c>
    </row>
    <row r="4" spans="1:15" ht="15" customHeight="1">
      <c r="A4" s="134"/>
      <c r="B4" s="135" t="str">
        <f>IFERROR(VLOOKUP(D4,DB!A:K,11,0),"")</f>
        <v/>
      </c>
      <c r="C4" s="135"/>
      <c r="D4" s="127"/>
      <c r="E4" s="136"/>
      <c r="F4" s="137"/>
      <c r="G4" s="138">
        <f ca="1">IFERROR(NOW()-F4,"-")</f>
        <v>45985.454653009256</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45985.454653009256</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45985.454653009256</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45985.454653009256</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45985.454653009256</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45985.454653009256</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45985.454653009256</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45985.454653009256</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45985.454653009256</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45985.454653009256</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45985.454653009256</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45985.454653009256</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45985.454653009256</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45985.454653009256</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45985.454653009256</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45985.454653009256</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45985.454653009256</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45985.454653009256</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45985.454653009256</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45985.454653009256</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45985.454653009256</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45985.454653009256</v>
      </c>
      <c r="H25" s="137"/>
      <c r="I25" s="135" t="str">
        <f>IFERROR(VLOOKUP(D25,DB!A:F,6,0),"")</f>
        <v/>
      </c>
      <c r="J25" s="135" t="str">
        <f>IFERROR(VLOOKUP(D25,DB!A:G,7,0),"")</f>
        <v/>
      </c>
      <c r="K25" s="139"/>
      <c r="L25" s="140" t="str">
        <f>IFERROR(VLOOKUP(D25,DB!A:I,9,0),"")</f>
        <v/>
      </c>
    </row>
    <row r="26" spans="1:12" ht="15" customHeight="1">
      <c r="A26" s="141"/>
      <c r="B26" s="128" t="str">
        <f>IFERROR(VLOOKUP(D26,DB!A:K,11,0),"")</f>
        <v/>
      </c>
      <c r="C26" s="128"/>
      <c r="D26" s="142"/>
      <c r="E26" s="129"/>
      <c r="F26" s="130"/>
      <c r="G26" s="131">
        <f ca="1">IFERROR(NOW()-F26,"-")</f>
        <v>45985.454653009256</v>
      </c>
      <c r="H26" s="130"/>
      <c r="I26" s="128" t="str">
        <f>IFERROR(VLOOKUP(D26,DB!A:F,6,0),"")</f>
        <v/>
      </c>
      <c r="J26" s="128" t="str">
        <f>IFERROR(VLOOKUP(D26,DB!A:G,7,0),"")</f>
        <v/>
      </c>
      <c r="K26" s="132"/>
      <c r="L26" s="133" t="str">
        <f>IFERROR(VLOOKUP(D26,DB!A:I,9,0),"")</f>
        <v/>
      </c>
    </row>
  </sheetData>
  <customSheetViews>
    <customSheetView guid="{F6042A99-DD27-4453-835D-0834D95730CC}" filter="1" showAutoFilter="1">
      <pageMargins left="0" right="0" top="0" bottom="0" header="0" footer="0"/>
      <autoFilter ref="B1:M1" xr:uid="{00F26812-51EA-4196-A4E7-3315D65822A3}"/>
    </customSheetView>
  </customSheetViews>
  <dataValidations count="2">
    <dataValidation allowBlank="1" showInputMessage="1" showErrorMessage="1" sqref="E1" xr:uid="{5DBA255D-CDD9-49FB-AD3C-AF70AB4EE696}"/>
    <dataValidation type="list" allowBlank="1" showInputMessage="1" showErrorMessage="1" sqref="E2:E2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6"/>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21" customFormat="1" ht="31.5" customHeight="1">
      <c r="A2" s="61" t="s">
        <v>39102</v>
      </c>
      <c r="B2" s="61" t="s">
        <v>27</v>
      </c>
      <c r="C2" s="61">
        <v>1</v>
      </c>
      <c r="D2" s="61" t="s">
        <v>19542</v>
      </c>
      <c r="E2" s="84" t="s">
        <v>39024</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160.45481504629424</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1.0672340277742478</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39109</v>
      </c>
      <c r="B5" s="18" t="str">
        <f>IFERROR(VLOOKUP(D5,DB!A:K,11,0),"")</f>
        <v>R2</v>
      </c>
      <c r="C5" s="18">
        <v>1</v>
      </c>
      <c r="D5" s="18" t="s">
        <v>39110</v>
      </c>
      <c r="E5" s="102" t="s">
        <v>39021</v>
      </c>
      <c r="F5" s="103"/>
      <c r="G5" s="104">
        <f ca="1">IFERROR(NOW()-F5,"-")</f>
        <v>45985.454653009256</v>
      </c>
      <c r="H5" s="150" t="s">
        <v>39111</v>
      </c>
      <c r="I5" s="18" t="str">
        <f>IFERROR(VLOOKUP(D5,DB!A:F,6,0),"")</f>
        <v>SCECO</v>
      </c>
      <c r="J5" s="18" t="str">
        <f>IFERROR(VLOOKUP(D5,DB!A:G,7,0),"")</f>
        <v>Vandalized</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51" t="s">
        <v>39113</v>
      </c>
      <c r="B6" s="18" t="str">
        <f>IFERROR(VLOOKUP(D6,DB!A:K,11,0),"")</f>
        <v>R2</v>
      </c>
      <c r="C6" s="18">
        <v>1</v>
      </c>
      <c r="D6" s="18" t="s">
        <v>39114</v>
      </c>
      <c r="E6" s="102" t="s">
        <v>39021</v>
      </c>
      <c r="F6" s="103">
        <v>45985.443229166667</v>
      </c>
      <c r="G6" s="104">
        <f ca="1">IFERROR(NOW()-F6,"-")</f>
        <v>1.1423842588555999E-2</v>
      </c>
      <c r="H6" s="150" t="s">
        <v>39115</v>
      </c>
      <c r="I6" s="18" t="str">
        <f>IFERROR(VLOOKUP(D6,DB!A:F,6,0),"")</f>
        <v>SCECO</v>
      </c>
      <c r="J6" s="18" t="str">
        <f>IFERROR(VLOOKUP(D6,DB!A:G,7,0),"")</f>
        <v>Dead</v>
      </c>
      <c r="K6" s="19" t="s">
        <v>39116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t="s">
        <v>39109</v>
      </c>
      <c r="B7" s="18" t="str">
        <f>IFERROR(VLOOKUP(D7,DB!A:K,11,0),"")</f>
        <v>R2</v>
      </c>
      <c r="C7" s="18">
        <v>1</v>
      </c>
      <c r="D7" s="18" t="s">
        <v>39117</v>
      </c>
      <c r="E7" s="102" t="s">
        <v>39021</v>
      </c>
      <c r="F7" s="103"/>
      <c r="G7" s="104">
        <f ca="1">IFERROR(NOW()-F7,"-")</f>
        <v>45985.454653009256</v>
      </c>
      <c r="H7" s="150" t="s">
        <v>39118</v>
      </c>
      <c r="I7" s="18" t="str">
        <f>IFERROR(VLOOKUP(D7,DB!A:F,6,0),"")</f>
        <v>SCECO</v>
      </c>
      <c r="J7" s="18" t="str">
        <f>IFERROR(VLOOKUP(D7,DB!A:G,7,0),"")</f>
        <v>Vandalized</v>
      </c>
      <c r="K7" s="19" t="s">
        <v>39112</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45985.454653009256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45985.454653009256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45985.454653009256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45985.454653009256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45985.454653009256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45985.454653009256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45985.454653009256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45985.454653009256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45985.454653009256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45985.454653009256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45985.454653009256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45985.454653009256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45985.454653009256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45985.454653009256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45985.454653009256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45985.454653009256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45985.454653009256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45985.454653009256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45985.454653009256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45985.454653009256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45985.454653009256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45985.454653009256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45985.454653009256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45985.454653009256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45985.454653009256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45985.454653009256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45985.454653009256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45985.454653009256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45985.454653009256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45985.454653009256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45985.454653009256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45985.454653009256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45985.454653009256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45985.454653009256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45985.454653009256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45985.454653009256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45985.454653009256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45985.454653009256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45985.454653009256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45985.454653009256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45985.454653009256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45985.454653009256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45985.454653009256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45985.454653009256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45985.454653009256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45985.454653009256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45985.454653009256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45985.454653009256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45985.454653009256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45985.454653009256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45985.454653009256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45985.454653009256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45985.454653009256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45985.454653009256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45985.454653009256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45985.454653009256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45985.454653009256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45985.454653009256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45985.454653009256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45985.454653009256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45985.454653009256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45985.454653009256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45985.454653009256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45985.454653009256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45985.454653009256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45985.454653009256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45985.454653009256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45985.454653009256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45985.454653009256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45985.454653009256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45985.454653009256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45985.454653009256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45985.454653009256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45985.454653009256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45985.454653009256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45985.454653009256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45985.454653009256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45985.454653009256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45985.454653009256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45985.454653009256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45985.454653009256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45985.454653009256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45985.454653009256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45985.454653009256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45985.454653009256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45985.454653009256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45985.454653009256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45985.454653009256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45985.454653009256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45985.454653009256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45985.454653009256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45985.454653009256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45985.454653009256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45985.454653009256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45985.454653009256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45985.454653009256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45985.454653009256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45985.454653009256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45985.454653009256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45985.454653009256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45985.454653009256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45985.454653009256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45985.454653009256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45985.454653009256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45985.454653009256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45985.454653009256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45985.454653009256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45985.454653009256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45985.454653009256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45985.454653009256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45985.454653009256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45985.454653009256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45985.454653009256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45985.454653009256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45985.454653009256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45985.454653009256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45985.454653009256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45985.454653009256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45985.454653009256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45985.454653009256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45985.454653009256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45985.454653009256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45985.454653009256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45985.454653009256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45985.454653009256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45985.454653009256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45985.454653009256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45985.454653009256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45985.454653009256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45985.454653009256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45985.454653009256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45985.454653009256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45985.454653009256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45985.454653009256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45985.454653009256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45985.454653009256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45985.454653009256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45985.454653009256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45985.454653009256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sheetData>
  <dataValidations count="2">
    <dataValidation allowBlank="1" showInputMessage="1" showErrorMessage="1" sqref="E1" xr:uid="{4D935161-CDD3-4592-B877-3FB59C99E142}"/>
    <dataValidation type="list" allowBlank="1" showInputMessage="1" showErrorMessage="1" sqref="E3:E14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45985.454653009256</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45985.454653009256</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45985.454653009256</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45985.454653009256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45985.454653009256</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45985.454653009256</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45985.454653009256</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45985.454653009256</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45985.454653009256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45985.454653009256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45985.454653009256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45985.454653009256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45985.454653009256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45985.454653009256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45985.454653009256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45985.454653009256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45985.454653009256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45985.454653009256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45985.454653009256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45985.454653009256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45985.454653009256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45985.454653009256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45985.454653009256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45985.454653009256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45985.454653009256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45985.454653009256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45985.454653009256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45985.454653009256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45985.454653009256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45985.454653009256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45985.454653009256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45985.454653009256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45985.454653009256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45985.454653009256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45985.454653009256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45985.454653009256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45985.454653009256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45985.454653009256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45985.454653009256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45985.454653009256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45985.454653009256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45985.454653009256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45985.454653009256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45985.454653009256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45985.454653009256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45985.454653009256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45985.454653009256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45985.454653009256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45985.454653009256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45985.454653009256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45985.454653009256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45985.454653009256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45985.454653009256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45985.454653009256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45985.454653009256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45985.454653009256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45985.454653009256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45985.454653009256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45985.454653009256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45985.454653009256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45985.454653009256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45985.454653009256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45985.454653009256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45985.454653009256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45985.454653009256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45985.454653009256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45985.454653009256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45985.454653009256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45985.454653009256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45985.454653009256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45985.454653009256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45985.454653009256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45985.454653009256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45985.454653009256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45985.454653009256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45985.454653009256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45985.454653009256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45985.454653009256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45985.454653009256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45985.454653009256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45985.454653009256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45985.454653009256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45985.454653009256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45985.454653009256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45985.454653009256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45985.454653009256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45985.454653009256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45985.454653009256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45985.454653009256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45985.454653009256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45985.454653009256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45985.454653009256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45985.454653009256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45985.454653009256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45985.454653009256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45985.454653009256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45985.454653009256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45985.454653009256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45985.454653009256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45985.454653009256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45985.454653009256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45985.454653009256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45985.454653009256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45985.454653009256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45985.454653009256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45985.454653009256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45985.454653009256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45985.454653009256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45985.454653009256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45985.454653009256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45985.454653009256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45985.454653009256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45985.454653009256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45985.454653009256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45985.454653009256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45985.454653009256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45985.454653009256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45985.454653009256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45985.454653009256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45985.454653009256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45985.454653009256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45985.454653009256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45985.454653009256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45985.454653009256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45985.454653009256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45985.454653009256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45985.454653009256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45985.454653009256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45985.454653009256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45985.454653009256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45985.454653009256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45985.454653009256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45985.454653009256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45985.454653009256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45985.454653009256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45985.454653009256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45985.454653009256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45985.454653009256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45985.454653009256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45985.454653009256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45985.454653009256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45985.454653009256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45985.454653009256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45985.454653009256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45985.454653009256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45985.454653009256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45985.454653009256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45985.454653009256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45985.454653009256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45985.454653009256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45985.454653009256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45985.454653009256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45985.454653009256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45985.454653009256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45985.454653009256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45985.454653009256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45985.454653009256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45985.454653009256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45985.454653009256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45985.454653009256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45985.454653009256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45985.454653009256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45985.454653009256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45985.454653009256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45985.454653009256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45985.454653009256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45985.454653009256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45985.454653009256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45985.454653009256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45985.454653009256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45985.454653009256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45985.454653009256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45985.454653009256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45985.454653009256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45985.454653009256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45985.454653009256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45985.454653009256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45985.454653009256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45985.454653009256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45985.454653009256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45985.454653009256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45985.454653009256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45985.454653009256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45985.454653009256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45985.454653009256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45985.454653009256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45985.454653009256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45985.454653009256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45985.454653009256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45985.454653009256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45985.454653009256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45985.454653009256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45985.454653009256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45985.454653009256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45985.454653009256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45985.454653009256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45985.454653009256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45985.454653009256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45985.454653009256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45985.454653009256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45985.454653009256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45985.454653009256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45985.454653009256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45985.454653009256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45985.454653009256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45985.454653009256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45985.454653009256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45985.454653009256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45985.454653009256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45985.454653009256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45985.454653009256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45985.454653009256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45985.454653009256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45985.454653009256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45985.454653009256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45985.454653009256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45985.454653009256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45985.454653009256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45985.454653009256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45985.454653009256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45985.454653009256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45985.454653009256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45985.454653009256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45985.454653009256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45985.454653009256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45985.454653009256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45985.454653009256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45985.454653009256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45985.454653009256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45985.454653009256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45985.454653009256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45985.454653009256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45985.454653009256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45985.454653009256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45985.454653009256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45985.454653009256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45985.454653009256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45985.454653009256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45985.454653009256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45985.454653009256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45985.454653009256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45985.454653009256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45985.454653009256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45985.454653009256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45985.454653009256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45985.454653009256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45985.454653009256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45985.454653009256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45985.454653009256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45985.454653009256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45985.454653009256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45985.454653009256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45985.454653009256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45985.454653009256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45985.454653009256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45985.454653009256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45985.454653009256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45985.454653009256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45985.454653009256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45985.454653009256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45985.454653009256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45985.454653009256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45985.454653009256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45985.454653009256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45985.454653009256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45985.454653009256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45985.454653009256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45985.454653009256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45985.454653009256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45985.454653009256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45985.454653009256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45985.454653009256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45985.454653009256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45985.454653009256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45985.454653009256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45985.454653009256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45985.454653009256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45985.454653009256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45985.454653009256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45985.454653009256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45985.454653009256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45985.454653009256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45985.454653009256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45985.454653009256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45985.454653009256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45985.454653009256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45985.454653009256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45985.454653009256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45985.454653009256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45985.454653009256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45985.454653009256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45985.454653009256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45985.454653009256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45985.454653009256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45985.454653009256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45985.454653009256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45985.454653009256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45985.454653009256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45985.454653009256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45985.454653009256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45985.454653009256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45985.454653009256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45985.454653009256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45985.454653009256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45985.454653009256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45985.454653009256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45985.454653009256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45985.454653009256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45985.454653009256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45985.454653009256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45985.454653009256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45985.454653009256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45985.454653009256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45985.454653009256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45985.454653009256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45985.454653009256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45985.454653009256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45985.454653009256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45985.454653009256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45985.454653009256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45985.454653009256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45985.454653009256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45985.454653009256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45985.454653009256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45985.454653009256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45985.454653009256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45985.454653009256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45985.454653009256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45985.454653009256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45985.454653009256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45985.454653009256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45985.454653009256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45985.454653009256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45985.454653009256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45985.454653009256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45985.454653009256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45985.454653009256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45985.454653009256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45985.454653009256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45985.454653009256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45985.454653009256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45985.454653009256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45985.454653009256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45985.454653009256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45985.454653009256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45985.454653009256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45985.454653009256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45985.454653009256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45985.454653009256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45985.454653009256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45985.454653009256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45985.454653009256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45985.454653009256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45985.454653009256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45985.454653009256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45985.454653009256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45985.454653009256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45985.454653009256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45985.454653009256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45985.454653009256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45985.454653009256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45985.454653009256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45985.454653009256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45985.454653009256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45985.454653009256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45985.454653009256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45985.454653009256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45985.454653009256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45985.454653009256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45985.454653009256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45985.454653009256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45985.454653009256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45985.454653009256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45985.454653009256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45985.454653009256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45985.454653009256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45985.454653009256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45985.454653009256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45985.454653009256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45985.454653009256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45985.454653009256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45985.454653009256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45985.454653009256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45985.454653009256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45985.454653009256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45985.454653009256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45985.454653009256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45985.454653009256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45985.454653009256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45985.454653009256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45985.454653009256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45985.454653009256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45985.454653009256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45985.454653009256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45985.454653009256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45985.454653009256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45985.454653009256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45985.454653009256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45985.454653009256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45985.454653009256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45985.454653009256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45985.454653009256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45985.454653009256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45985.454653009256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45985.454653009256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45985.454653009256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45985.454653009256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45985.454653009256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45985.454653009256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45985.454653009256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45985.454653009256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45985.454653009256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45985.454653009256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45985.454653009256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45985.454653009256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45985.454653009256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45985.454653009256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45985.454653009256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45985.454653009256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45985.454653009256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45985.454653009256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45985.454653009256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45985.454653009256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45985.454653009256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45985.454653009256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45985.454653009256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45985.454653009256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45985.454653009256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45985.454653009256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45985.454653009256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45985.454653009256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45985.454653009256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45985.454653009256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45985.454653009256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45985.454653009256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45985.454653009256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45985.454653009256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45985.454653009256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45985.454653009256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45985.454653009256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45985.454653009256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45985.454653009256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45985.454653009256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45985.454653009256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45985.454653009256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45985.454653009256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45985.454653009256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45985.454653009256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45985.454653009256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45985.454653009256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45985.454653009256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45985.454653009256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45985.454653009256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45985.454653009256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45985.454653009256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45985.454653009256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45985.454653009256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45985.454653009256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45985.454653009256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45985.454653009256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45985.454653009256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45985.454653009256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45985.454653009256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45985.454653009256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45985.454653009256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45985.454653009256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45985.454653009256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45985.454653009256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45985.454653009256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45985.454653009256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45985.454653009256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45985.454653009256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45985.454653009256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45985.454653009256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45985.454653009256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45985.454653009256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45985.454653009256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45985.454653009256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45985.454653009256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45985.454653009256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45985.454653009256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45985.454653009256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45985.454653009256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45985.454653009256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45985.454653009256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45985.454653009256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45985.454653009256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45985.454653009256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45985.454653009256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45985.454653009256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45985.454653009256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45985.454653009256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45985.454653009256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45985.454653009256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45985.454653009256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45985.454653009256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45985.454653009256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45985.454653009256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45985.454653009256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45985.454653009256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45985.454653009256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45985.454653009256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45985.454653009256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45985.454653009256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45985.454653009256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45985.454653009256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45985.454653009256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45985.454653009256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45985.454653009256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45985.454653009256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45985.454653009256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45985.454653009256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45985.454653009256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45985.454653009256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45985.454653009256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45985.454653009256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45985.454653009256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45985.454653009256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45985.454653009256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45985.454653009256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45985.454653009256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45985.454653009256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45985.454653009256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45985.454653009256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45985.454653009256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45985.454653009256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45985.454653009256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45985.454653009256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45985.454653009256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45985.454653009256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45985.454653009256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45985.454653009256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45985.454653009256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45985.454653009256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45985.454653009256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45985.454653009256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45985.454653009256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45985.454653009256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45985.454653009256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45985.454653009256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45985.454653009256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45985.454653009256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45985.454653009256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45985.454653009256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45985.454653009256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45985.454653009256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45985.454653009256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45985.454653009256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45985.454653009256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45985.454653009256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45985.454653009256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45985.454653009256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45985.454653009256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45985.454653009256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45985.454653009256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45985.454653009256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45985.454653009256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45985.454653009256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45985.454653009256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45985.454653009256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45985.454653009256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45985.454653009256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45985.454653009256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45985.454653009256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45985.454653009256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45985.454653009256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45985.454653009256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45985.454653009256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45985.454653009256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45985.454653009256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45985.454653009256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45985.454653009256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45985.454653009256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45985.454653009256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45985.454653009256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45985.454653009256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45985.454653009256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45985.454653009256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45985.454653009256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45985.454653009256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45985.454653009256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45985.454653009256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45985.454653009256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45985.454653009256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45985.454653009256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45985.454653009256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45985.454653009256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45985.454653009256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45985.454653009256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45985.454653009256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45985.454653009256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45985.454653009256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45985.454653009256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45985.454653009256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45985.454653009256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45985.454653009256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45985.454653009256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45985.454653009256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45985.454653009256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45985.454653009256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45985.454653009256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45985.454653009256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45985.454653009256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45985.454653009256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45985.454653009256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45985.454653009256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45985.454653009256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45985.454653009256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45985.454653009256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45985.454653009256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45985.454653009256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45985.454653009256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45985.454653009256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45985.454653009256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45985.454653009256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45985.454653009256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45985.454653009256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45985.454653009256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45985.454653009256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45985.454653009256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45985.454653009256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45985.454653009256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45985.454653009256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45985.454653009256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45985.454653009256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45985.454653009256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45985.454653009256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45985.454653009256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45985.454653009256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45985.454653009256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45985.454653009256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45985.454653009256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45985.454653009256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45985.454653009256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45985.454653009256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45985.454653009256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45985.454653009256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45985.454653009256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45985.454653009256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45985.454653009256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45985.454653009256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45985.454653009256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45985.454653009256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45985.454653009256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45985.454653009256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45985.454653009256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45985.454653009256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45985.454653009256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45985.454653009256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45985.454653009256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45985.454653009256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45985.454653009256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45985.454653009256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45985.454653009256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45985.454653009256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45985.454653009256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45985.454653009256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45985.454653009256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45985.454653009256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45985.454653009256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45985.454653009256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45985.454653009256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45985.454653009256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45985.454653009256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45985.454653009256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45985.454653009256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45985.454653009256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45985.454653009256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45985.454653009256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45985.454653009256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45985.454653009256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45985.454653009256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45985.454653009256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45985.454653009256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45985.454653009256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45985.454653009256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45985.454653009256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45985.454653009256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45985.454653009256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45985.454653009256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45985.454653009256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45985.454653009256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45985.454653009256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45985.454653009256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45985.454653009256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45985.454653009256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45985.454653009256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45985.454653009256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45985.454653009256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45985.454653009256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45985.454653009256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45985.454653009256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45985.454653009256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45985.454653009256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45985.454653009256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45985.454653009256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45985.454653009256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45985.454653009256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45985.454653009256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45985.454653009256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45985.454653009256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45985.454653009256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45985.454653009256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45985.454653009256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45985.454653009256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45985.454653009256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45985.454653009256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45985.454653009256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45985.454653009256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45985.454653009256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45985.454653009256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45985.454653009256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45985.454653009256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45985.454653009256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45985.454653009256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45985.454653009256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45985.454653009256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45985.454653009256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45985.454653009256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45985.454653009256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45985.454653009256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45985.454653009256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45985.454653009256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45985.454653009256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45985.454653009256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45985.454653009256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45985.454653009256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45985.454653009256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45985.454653009256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45985.454653009256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45985.454653009256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45985.454653009256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45985.454653009256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45985.454653009256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45985.454653009256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45985.454653009256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45985.454653009256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45985.454653009256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45985.454653009256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45985.454653009256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45985.454653009256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45985.454653009256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45985.454653009256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45985.454653009256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45985.454653009256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45985.454653009256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45985.454653009256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45985.454653009256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45985.454653009256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45985.454653009256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45985.454653009256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45985.454653009256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45985.454653009256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45985.454653009256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45985.454653009256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45985.454653009256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45985.454653009256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45985.454653009256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45985.454653009256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45985.454653009256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45985.454653009256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45985.454653009256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45985.454653009256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45985.454653009256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45985.454653009256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45985.454653009256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45985.454653009256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45985.454653009256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45985.454653009256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45985.454653009256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45985.454653009256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45985.454653009256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45985.454653009256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45985.454653009256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45985.454653009256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45985.454653009256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45985.454653009256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45985.454653009256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45985.454653009256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45985.454653009256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45985.454653009256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45985.454653009256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45985.454653009256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45985.454653009256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45985.454653009256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45985.454653009256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45985.454653009256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45985.454653009256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45985.454653009256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45985.454653009256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45985.454653009256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45985.454653009256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45985.454653009256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45985.454653009256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45985.454653009256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45985.454653009256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45985.454653009256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45985.454653009256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45985.454653009256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45985.454653009256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45985.454653009256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45985.454653009256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45985.454653009256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45985.454653009256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45985.454653009256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45985.454653009256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45985.454653009256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45985.454653009256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45985.454653009256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45985.454653009256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45985.454653009256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45985.454653009256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45985.454653009256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45985.454653009256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45985.454653009256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45985.454653009256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45985.454653009256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45985.454653009256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45985.454653009256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45985.454653009256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45985.454653009256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45985.454653009256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45985.454653009256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45985.454653009256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45985.454653009256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45985.454653009256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45985.454653009256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45985.454653009256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45985.454653009256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45985.454653009256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45985.454653009256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45985.454653009256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45985.454653009256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45985.454653009256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45985.454653009256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45985.454653009256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45985.454653009256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45985.454653009256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45985.454653009256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45985.454653009256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45985.454653009256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45985.454653009256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45985.454653009256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45985.454653009256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45985.454653009256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45985.454653009256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45985.454653009256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45985.454653009256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45985.454653009256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45985.454653009256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45985.454653009256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45985.454653009256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45985.454653009256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45985.454653009256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45985.454653009256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45985.454653009256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45985.454653009256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45985.454653009256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45985.454653009256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45985.454653009256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45985.454653009256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45985.454653009256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45985.454653009256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45985.454653009256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45985.454653009256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45985.454653009256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45985.454653009256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45985.454653009256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45985.454653009256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45985.454653009256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45985.454653009256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45985.454653009256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45985.454653009256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45985.454653009256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45985.454653009256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45985.454653009256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45985.454653009256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45985.454653009256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45985.454653009256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45985.454653009256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45985.454653009256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45985.454653009256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45985.454653009256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45985.454653009256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45985.454653009256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45985.454653009256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45985.454653009256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45985.454653009256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45985.454653009256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45985.454653009256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45985.454653009256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45985.454653009256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45985.454653009256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45985.454653009256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45985.454653009256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45985.454653009256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45985.454653009256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45985.454653009256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45985.454653009256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45985.454653009256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45985.454653009256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45985.454653009256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45985.454653009256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45985.454653009256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45985.454653009256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45985.454653009256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45985.454653009256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45985.454653009256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45985.454653009256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45985.454653009256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45985.454653009256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45985.454653009256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45985.454653009256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45985.454653009256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45985.454653009256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45985.454653009256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45985.454653009256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45985.454653009256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45985.454653009256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45985.454653009256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45985.454653009256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45985.454653009256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45985.454653009256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45985.454653009256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45985.454653009256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45985.454653009256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45985.454653009256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45985.454653009256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45985.454653009256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45985.454653009256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45985.454653009256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45985.454653009256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45985.454653009256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45985.454653009256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45985.454653009256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45985.454653009256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45985.454653009256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45985.454653009256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45985.454653009256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45985.454653009256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45985.454653009256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45985.454653009256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45985.454653009256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45985.454653009256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45985.454653009256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45985.454653009256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45985.454653009256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45985.454653009256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45985.454653009256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45985.454653009256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45985.454653009256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45985.454653009256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45985.454653009256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45985.454653009256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45985.454653009256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45985.454653009256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45985.454653009256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45985.454653009256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45985.454653009256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45985.454653009256</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92"/>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39119</v>
      </c>
      <c r="B2" s="91" t="str">
        <f>IFERROR(VLOOKUP(D2,DB!A:K,11,0),"")</f>
        <v>R4</v>
      </c>
      <c r="C2" s="93">
        <v>1</v>
      </c>
      <c r="D2" s="91" t="s">
        <v>35092</v>
      </c>
      <c r="E2" s="94" t="s">
        <v>39021</v>
      </c>
      <c r="F2" s="95">
        <v>45703.480717592596</v>
      </c>
      <c r="G2" s="96">
        <f ca="1">IFERROR(NOW()-F2,"")</f>
        <v>281.97393541665951</v>
      </c>
      <c r="H2" s="95">
        <v>45703.474768518521</v>
      </c>
      <c r="I2" s="95" t="str">
        <f>IFERROR(VLOOKUP(D2,DB!A:F,6,0),"")</f>
        <v>SCECO</v>
      </c>
      <c r="J2" s="95" t="str">
        <f>IFERROR(VLOOKUP(D2,DB!A:G,7,0),"")</f>
        <v>Dead</v>
      </c>
      <c r="K2" s="97" t="s">
        <v>39120</v>
      </c>
      <c r="L2" s="91" t="str">
        <f>IFERROR(VLOOKUP(D2,DB!A:I,9,0),"")</f>
        <v>Latis</v>
      </c>
    </row>
    <row r="3" spans="1:16" ht="42.75" customHeight="1">
      <c r="A3" s="113" t="s">
        <v>39121</v>
      </c>
      <c r="B3" s="113" t="str">
        <f>IFERROR(VLOOKUP(D3,DB!A:K,11,0),"")</f>
        <v>R4</v>
      </c>
      <c r="C3" s="93">
        <v>1</v>
      </c>
      <c r="D3" s="91" t="s">
        <v>38804</v>
      </c>
      <c r="E3" s="94" t="s">
        <v>39021</v>
      </c>
      <c r="F3" s="95">
        <v>45984.493113425924</v>
      </c>
      <c r="G3" s="96">
        <f ca="1">IFERROR(NOW()-F3,"")</f>
        <v>0.96153958333161427</v>
      </c>
      <c r="H3" s="95">
        <v>45983.94866898148</v>
      </c>
      <c r="I3" s="113" t="str">
        <f>IFERROR(VLOOKUP(D3,DB!A:F,6,0),"")</f>
        <v>Sceco</v>
      </c>
      <c r="J3" s="113" t="str">
        <f>IFERROR(VLOOKUP(D3,DB!A:G,7,0),"")</f>
        <v>In progress</v>
      </c>
      <c r="K3" s="97" t="s">
        <v>39122</v>
      </c>
      <c r="L3" s="91" t="str">
        <f>IFERROR(VLOOKUP(D3,DB!A:I,9,0),"")</f>
        <v>Latis</v>
      </c>
    </row>
    <row r="4" spans="1:16" s="98" customFormat="1" ht="15" customHeight="1">
      <c r="A4" s="113" t="s">
        <v>39123</v>
      </c>
      <c r="B4" s="113" t="str">
        <f>IFERROR(VLOOKUP(D4,DB!A:K,11,0),"")</f>
        <v>R4</v>
      </c>
      <c r="C4" s="93">
        <v>1</v>
      </c>
      <c r="D4" s="91" t="s">
        <v>7007</v>
      </c>
      <c r="E4" s="94" t="s">
        <v>39021</v>
      </c>
      <c r="F4" s="95"/>
      <c r="G4" s="96">
        <f ca="1">IFERROR(NOW()-F4,"")</f>
        <v>45985.454653009256</v>
      </c>
      <c r="H4" s="95">
        <v>45985.356944444444</v>
      </c>
      <c r="I4" s="113" t="str">
        <f>IFERROR(VLOOKUP(D4,DB!A:F,6,0),"")</f>
        <v>SCECO</v>
      </c>
      <c r="J4" s="113" t="str">
        <f>IFERROR(VLOOKUP(D4,DB!A:G,7,0),"")</f>
        <v>Good</v>
      </c>
      <c r="K4" s="97" t="s">
        <v>39124</v>
      </c>
      <c r="L4" s="91" t="str">
        <f>IFERROR(VLOOKUP(D4,DB!A:I,9,0),"")</f>
        <v>Zain</v>
      </c>
    </row>
    <row r="5" spans="1:16" ht="15" customHeight="1">
      <c r="A5" s="113" t="s">
        <v>39125</v>
      </c>
      <c r="B5" s="113" t="str">
        <f>IFERROR(VLOOKUP(D5,DB!A:K,11,0),"")</f>
        <v>R4</v>
      </c>
      <c r="C5" s="93">
        <v>1</v>
      </c>
      <c r="D5" s="91" t="s">
        <v>37635</v>
      </c>
      <c r="E5" s="94" t="s">
        <v>39021</v>
      </c>
      <c r="F5" s="95">
        <v>45985.358900462961</v>
      </c>
      <c r="G5" s="96">
        <f t="shared" ref="G5:G26" ca="1" si="0">IFERROR(NOW()-F5,"")</f>
        <v>9.5752546294534113E-2</v>
      </c>
      <c r="H5" s="95">
        <v>45985.352777777778</v>
      </c>
      <c r="I5" s="113" t="str">
        <f>IFERROR(VLOOKUP(D5,DB!A:F,6,0),"")</f>
        <v>SCECO</v>
      </c>
      <c r="J5" s="113" t="str">
        <f>IFERROR(VLOOKUP(D5,DB!A:G,7,0),"")</f>
        <v>Dead</v>
      </c>
      <c r="K5" s="97" t="s">
        <v>39126</v>
      </c>
      <c r="L5" s="91" t="str">
        <f>IFERROR(VLOOKUP(D5,DB!A:I,9,0),"")</f>
        <v>Latis</v>
      </c>
    </row>
    <row r="6" spans="1:16" ht="15" customHeight="1">
      <c r="A6" s="113" t="s">
        <v>39127</v>
      </c>
      <c r="B6" s="113" t="str">
        <f>IFERROR(VLOOKUP(D6,DB!A:K,11,0),"")</f>
        <v>R4</v>
      </c>
      <c r="C6" s="93">
        <v>1</v>
      </c>
      <c r="D6" s="91" t="s">
        <v>29421</v>
      </c>
      <c r="E6" s="94" t="s">
        <v>39021</v>
      </c>
      <c r="F6" s="95">
        <v>45985.355081018519</v>
      </c>
      <c r="G6" s="96">
        <f t="shared" ca="1" si="0"/>
        <v>9.9571990736876614E-2</v>
      </c>
      <c r="H6" s="95">
        <v>45985.348611111112</v>
      </c>
      <c r="I6" s="113" t="str">
        <f>IFERROR(VLOOKUP(D6,DB!A:F,6,0),"")</f>
        <v>SCECO</v>
      </c>
      <c r="J6" s="113" t="str">
        <f>IFERROR(VLOOKUP(D6,DB!A:G,7,0),"")</f>
        <v>Vandalized</v>
      </c>
      <c r="K6" s="97" t="s">
        <v>39128</v>
      </c>
      <c r="L6" s="91" t="str">
        <f>IFERROR(VLOOKUP(D6,DB!A:I,9,0),"")</f>
        <v>Latis</v>
      </c>
    </row>
    <row r="7" spans="1:16" ht="15" customHeight="1">
      <c r="A7" s="113"/>
      <c r="B7" s="113" t="str">
        <f>IFERROR(VLOOKUP(D7,DB!A:K,11,0),"")</f>
        <v/>
      </c>
      <c r="C7" s="93"/>
      <c r="D7" s="91"/>
      <c r="E7" s="94"/>
      <c r="F7" s="95"/>
      <c r="G7" s="96">
        <f t="shared" ca="1" si="0"/>
        <v>45985.454653009256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45985.454653009256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45985.454653009256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45985.454653009256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45985.454653009256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45985.454653009256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45985.454653009256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45985.454653009256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45985.454653009256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45985.454653009256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45985.454653009256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45985.454653009256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45985.454653009256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45985.454653009256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45985.454653009256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45985.454653009256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45985.454653009256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45985.454653009256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45985.454653009256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45985.454653009256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ref="G27:G90" ca="1" si="1">IFERROR(NOW()-F27,"")</f>
        <v>45985.454653009256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45985.454653009256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45985.454653009256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45985.454653009256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45985.454653009256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45985.454653009256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45985.454653009256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45985.454653009256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45985.454653009256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45985.454653009256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45985.454653009256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45985.454653009256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45985.454653009256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45985.454653009256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45985.454653009256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45985.454653009256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45985.454653009256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45985.454653009256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45985.454653009256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45985.454653009256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45985.454653009256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45985.454653009256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45985.454653009256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45985.454653009256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45985.454653009256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45985.454653009256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45985.454653009256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45985.454653009256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45985.454653009256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45985.454653009256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45985.454653009256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45985.454653009256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45985.454653009256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45985.454653009256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45985.454653009256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45985.454653009256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45985.454653009256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45985.454653009256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45985.454653009256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45985.454653009256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45985.454653009256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45985.454653009256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45985.454653009256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45985.454653009256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45985.454653009256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45985.454653009256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45985.454653009256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45985.454653009256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45985.454653009256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45985.454653009256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45985.454653009256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45985.454653009256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45985.454653009256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45985.454653009256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45985.454653009256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45985.454653009256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45985.454653009256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45985.454653009256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45985.454653009256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45985.454653009256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45985.454653009256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45985.454653009256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45985.454653009256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45985.454653009256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ref="G91:G154" ca="1" si="2">IFERROR(NOW()-F91,"")</f>
        <v>45985.454653009256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45985.454653009256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45985.454653009256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45985.454653009256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45985.454653009256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45985.454653009256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45985.454653009256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45985.454653009256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45985.454653009256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45985.454653009256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45985.454653009256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45985.454653009256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45985.454653009256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45985.454653009256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45985.454653009256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45985.454653009256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45985.454653009256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45985.454653009256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45985.454653009256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45985.454653009256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45985.454653009256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45985.454653009256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45985.454653009256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45985.454653009256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45985.454653009256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45985.454653009256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45985.454653009256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45985.454653009256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45985.454653009256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45985.454653009256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45985.454653009256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45985.454653009256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45985.454653009256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45985.454653009256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45985.454653009256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45985.454653009256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45985.454653009256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45985.454653009256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45985.454653009256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45985.454653009256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45985.454653009256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45985.454653009256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45985.454653009256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45985.454653009256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45985.454653009256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45985.454653009256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45985.454653009256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45985.454653009256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45985.454653009256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45985.454653009256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45985.454653009256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45985.454653009256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45985.454653009256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45985.454653009256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45985.454653009256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45985.454653009256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45985.454653009256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45985.454653009256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45985.454653009256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45985.454653009256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45985.454653009256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45985.454653009256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45985.454653009256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45985.454653009256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ref="G155:G218" ca="1" si="3">IFERROR(NOW()-F155,"")</f>
        <v>45985.454653009256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45985.454653009256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45985.454653009256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45985.454653009256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45985.454653009256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45985.454653009256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45985.454653009256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45985.454653009256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45985.454653009256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45985.454653009256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45985.454653009256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45985.454653009256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45985.454653009256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45985.454653009256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45985.454653009256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45985.454653009256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45985.454653009256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45985.454653009256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45985.454653009256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45985.454653009256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45985.454653009256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45985.454653009256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45985.454653009256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45985.454653009256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45985.454653009256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45985.454653009256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45985.454653009256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45985.454653009256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45985.454653009256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45985.454653009256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45985.454653009256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45985.454653009256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45985.454653009256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45985.454653009256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45985.454653009256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45985.454653009256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45985.454653009256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45985.454653009256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45985.454653009256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45985.454653009256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45985.454653009256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45985.454653009256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45985.454653009256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45985.454653009256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45985.454653009256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45985.454653009256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45985.454653009256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45985.454653009256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45985.454653009256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45985.454653009256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45985.454653009256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45985.454653009256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45985.454653009256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45985.454653009256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45985.454653009256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45985.454653009256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45985.454653009256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45985.454653009256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45985.454653009256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45985.454653009256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45985.454653009256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45985.454653009256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45985.454653009256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45985.454653009256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ref="G219:G282" ca="1" si="4">IFERROR(NOW()-F219,"")</f>
        <v>45985.454653009256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45985.454653009256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45985.454653009256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45985.454653009256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45985.454653009256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45985.454653009256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45985.454653009256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45985.454653009256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45985.454653009256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45985.454653009256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45985.454653009256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45985.454653009256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45985.454653009256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45985.454653009256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45985.454653009256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45985.454653009256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45985.454653009256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45985.454653009256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45985.454653009256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45985.454653009256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45985.454653009256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45985.454653009256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45985.454653009256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45985.454653009256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45985.454653009256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45985.454653009256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45985.454653009256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45985.454653009256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45985.454653009256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45985.454653009256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45985.454653009256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45985.454653009256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45985.454653009256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45985.454653009256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45985.454653009256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45985.454653009256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45985.454653009256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45985.454653009256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45985.454653009256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45985.454653009256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45985.454653009256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45985.454653009256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45985.454653009256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45985.454653009256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45985.454653009256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45985.454653009256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45985.454653009256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45985.454653009256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45985.454653009256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45985.454653009256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45985.454653009256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45985.454653009256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45985.454653009256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45985.454653009256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45985.454653009256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45985.454653009256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45985.454653009256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45985.454653009256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45985.454653009256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45985.454653009256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45985.454653009256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45985.454653009256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45985.454653009256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45985.454653009256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ref="G283:G346" ca="1" si="5">IFERROR(NOW()-F283,"")</f>
        <v>45985.454653009256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45985.454653009256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45985.454653009256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45985.454653009256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45985.454653009256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45985.454653009256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45985.454653009256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45985.454653009256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45985.454653009256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45985.454653009256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45985.454653009256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45985.454653009256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45985.454653009256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45985.454653009256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45985.454653009256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45985.454653009256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45985.454653009256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45985.454653009256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45985.454653009256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45985.454653009256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45985.454653009256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45985.454653009256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45985.454653009256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45985.454653009256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45985.454653009256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45985.454653009256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45985.454653009256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45985.454653009256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45985.454653009256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45985.454653009256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45985.454653009256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45985.454653009256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45985.454653009256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45985.454653009256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45985.454653009256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45985.454653009256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45985.454653009256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45985.454653009256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45985.454653009256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45985.454653009256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45985.454653009256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45985.454653009256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45985.454653009256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45985.454653009256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45985.454653009256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45985.454653009256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45985.454653009256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45985.454653009256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45985.454653009256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45985.454653009256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45985.454653009256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45985.454653009256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45985.454653009256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45985.454653009256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45985.454653009256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45985.454653009256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45985.454653009256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45985.454653009256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45985.454653009256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45985.454653009256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45985.454653009256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45985.454653009256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45985.454653009256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45985.454653009256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ref="G347:G392" ca="1" si="6">IFERROR(NOW()-F347,"")</f>
        <v>45985.454653009256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45985.454653009256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45985.454653009256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45985.454653009256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45985.454653009256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45985.454653009256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45985.454653009256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45985.454653009256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45985.454653009256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45985.454653009256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45985.454653009256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45985.454653009256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45985.454653009256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45985.454653009256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45985.454653009256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45985.454653009256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45985.454653009256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45985.454653009256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45985.454653009256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45985.454653009256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45985.454653009256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45985.454653009256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45985.454653009256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45985.454653009256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45985.454653009256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45985.454653009256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45985.454653009256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45985.454653009256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45985.454653009256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45985.454653009256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45985.454653009256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45985.454653009256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45985.454653009256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45985.454653009256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45985.454653009256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45985.454653009256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45985.454653009256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45985.454653009256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45985.454653009256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45985.454653009256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45985.454653009256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45985.454653009256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45985.454653009256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45985.454653009256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45985.454653009256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45985.454653009256</v>
      </c>
      <c r="H392" s="95"/>
      <c r="I392" s="113" t="str">
        <f>IFERROR(VLOOKUP(D392,DB!A:F,6,0),"")</f>
        <v/>
      </c>
      <c r="J392" s="113" t="str">
        <f>IFERROR(VLOOKUP(D392,DB!A:G,7,0),"")</f>
        <v/>
      </c>
      <c r="K392" s="97"/>
      <c r="L392" s="91" t="str">
        <f>IFERROR(VLOOKUP(D392,DB!A:I,9,0),"")</f>
        <v/>
      </c>
    </row>
  </sheetData>
  <dataValidations count="2">
    <dataValidation allowBlank="1" showInputMessage="1" showErrorMessage="1" sqref="E1" xr:uid="{A4F81451-56CC-4543-9497-104C4E44EE4B}"/>
    <dataValidation type="list" allowBlank="1" showInputMessage="1" showErrorMessage="1" sqref="E2:E39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6"/>
  <sheetViews>
    <sheetView tabSelected="1" workbookViewId="0">
      <selection activeCell="K12" sqref="K12"/>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39129</v>
      </c>
      <c r="B2" s="37" t="str">
        <f>IFERROR(VLOOKUP(D2,DB!A:K,11,0),"")</f>
        <v>R5</v>
      </c>
      <c r="C2" s="37">
        <v>3</v>
      </c>
      <c r="D2" s="106" t="s">
        <v>36011</v>
      </c>
      <c r="E2" s="37" t="s">
        <v>39021</v>
      </c>
      <c r="F2" s="38">
        <v>45891.832060185188</v>
      </c>
      <c r="G2" s="108">
        <f ca="1">IFERROR(NOW()-F2,"")</f>
        <v>93.622592824067397</v>
      </c>
      <c r="H2" s="38">
        <v>45891.790393518517</v>
      </c>
      <c r="I2" s="37" t="str">
        <f>IFERROR(VLOOKUP(D2,DB!A:F,6,0),"")</f>
        <v>Generator-SG</v>
      </c>
      <c r="J2" s="37" t="str">
        <f>IFERROR(VLOOKUP(D2,DB!A:G,7,0),"")</f>
        <v>Vandalized</v>
      </c>
      <c r="K2" s="37" t="s">
        <v>39130</v>
      </c>
      <c r="L2" s="37" t="str">
        <f>IFERROR(VLOOKUP(D2,DB!A:I,9,0),"")</f>
        <v>Latis</v>
      </c>
      <c r="M2" s="105"/>
    </row>
    <row r="3" spans="1:13" ht="30">
      <c r="A3" s="37" t="s">
        <v>39131</v>
      </c>
      <c r="B3" s="37" t="str">
        <f>IFERROR(VLOOKUP(D3,DB!A:K,11,0),"")</f>
        <v>R5</v>
      </c>
      <c r="C3" s="37">
        <v>1</v>
      </c>
      <c r="D3" s="37" t="s">
        <v>33268</v>
      </c>
      <c r="E3" s="37" t="s">
        <v>39024</v>
      </c>
      <c r="F3" s="38">
        <v>45926.188877314817</v>
      </c>
      <c r="G3" s="108">
        <f t="shared" ref="G3" ca="1" si="0">IFERROR(NOW()-F3,"")</f>
        <v>59.265775694439071</v>
      </c>
      <c r="H3" s="38">
        <v>45926.158159722225</v>
      </c>
      <c r="I3" s="37" t="str">
        <f>IFERROR(VLOOKUP(D3,DB!A:F,6,0),"")</f>
        <v>SCECO</v>
      </c>
      <c r="J3" s="37" t="str">
        <f>IFERROR(VLOOKUP(D3,DB!A:G,7,0),"")</f>
        <v>Good</v>
      </c>
      <c r="K3" s="37" t="s">
        <v>39132</v>
      </c>
      <c r="L3" s="37" t="str">
        <f>IFERROR(VLOOKUP(D3,DB!A:I,9,0),"")</f>
        <v>Latis</v>
      </c>
      <c r="M3" s="105"/>
    </row>
    <row r="4" spans="1:13" ht="48" customHeight="1">
      <c r="A4" s="109" t="s">
        <v>39133</v>
      </c>
      <c r="B4" s="109" t="str">
        <f>IFERROR(VLOOKUP(D4,DB!A:K,11,0),"")</f>
        <v>R5</v>
      </c>
      <c r="C4" s="109">
        <v>1</v>
      </c>
      <c r="D4" s="109" t="s">
        <v>34758</v>
      </c>
      <c r="E4" s="109" t="s">
        <v>39024</v>
      </c>
      <c r="F4" s="110">
        <v>45948.661111111112</v>
      </c>
      <c r="G4" s="111">
        <f t="shared" ref="G4" ca="1" si="1">IFERROR(NOW()-F4,"")</f>
        <v>36.793541898143303</v>
      </c>
      <c r="H4" s="110">
        <v>45948.661111111112</v>
      </c>
      <c r="I4" s="109" t="str">
        <f>IFERROR(VLOOKUP(D4,DB!A:F,6,0),"")</f>
        <v>SCECO</v>
      </c>
      <c r="J4" s="109" t="str">
        <f>IFERROR(VLOOKUP(D4,DB!A:G,7,0),"")</f>
        <v>Dead</v>
      </c>
      <c r="K4" s="109" t="s">
        <v>39134</v>
      </c>
      <c r="L4" s="109" t="str">
        <f>IFERROR(VLOOKUP(D4,DB!A:I,9,0),"")</f>
        <v>Latis</v>
      </c>
    </row>
    <row r="5" spans="1:13" ht="30.75">
      <c r="A5" s="109" t="s">
        <v>39135</v>
      </c>
      <c r="B5" s="109" t="str">
        <f>IFERROR(VLOOKUP(D5,DB!A:K,11,0),"")</f>
        <v>R5</v>
      </c>
      <c r="C5" s="109">
        <v>1</v>
      </c>
      <c r="D5" s="109" t="s">
        <v>36518</v>
      </c>
      <c r="E5" s="109" t="s">
        <v>39021</v>
      </c>
      <c r="F5" s="122">
        <v>45981.373298611114</v>
      </c>
      <c r="G5" s="111">
        <f ca="1">IFERROR(NOW()-F5,"")</f>
        <v>4.081354398142139</v>
      </c>
      <c r="H5" s="122">
        <v>45981.360798611109</v>
      </c>
      <c r="I5" s="109" t="str">
        <f>IFERROR(VLOOKUP(D5,DB!A:F,6,0),"")</f>
        <v>SCECO</v>
      </c>
      <c r="J5" s="109" t="str">
        <f>IFERROR(VLOOKUP(D5,DB!A:G,7,0),"")</f>
        <v>Dead</v>
      </c>
      <c r="K5" s="109" t="s">
        <v>39136</v>
      </c>
      <c r="L5" s="109" t="str">
        <f>IFERROR(VLOOKUP(D5,DB!A:I,9,0),"")</f>
        <v>Latis</v>
      </c>
    </row>
    <row r="6" spans="1:13">
      <c r="A6" s="109" t="s">
        <v>39137</v>
      </c>
      <c r="B6" s="109" t="str">
        <f>IFERROR(VLOOKUP(D6,DB!A:K,11,0),"")</f>
        <v>R5</v>
      </c>
      <c r="C6" s="109">
        <v>1</v>
      </c>
      <c r="D6" s="109" t="s">
        <v>38164</v>
      </c>
      <c r="E6" s="109" t="s">
        <v>39021</v>
      </c>
      <c r="F6" s="109"/>
      <c r="G6" s="111">
        <f ca="1">IFERROR(NOW()-F6,"")</f>
        <v>45985.454653009256</v>
      </c>
      <c r="H6" s="122">
        <v>45985.426157407404</v>
      </c>
      <c r="I6" s="109" t="str">
        <f>IFERROR(VLOOKUP(D6,DB!A:F,6,0),"")</f>
        <v>SCECO</v>
      </c>
      <c r="J6" s="109" t="str">
        <f>IFERROR(VLOOKUP(D6,DB!A:G,7,0),"")</f>
        <v>Dead</v>
      </c>
      <c r="K6" s="109" t="s">
        <v>39138</v>
      </c>
      <c r="L6" s="109" t="str">
        <f>IFERROR(VLOOKUP(D6,DB!A:I,9,0),"")</f>
        <v>Latis</v>
      </c>
    </row>
    <row r="7" spans="1:13">
      <c r="A7" s="109" t="s">
        <v>39139</v>
      </c>
      <c r="B7" s="109" t="str">
        <f>IFERROR(VLOOKUP(D7,DB!A:K,11,0),"")</f>
        <v>R5</v>
      </c>
      <c r="C7" s="109">
        <v>2</v>
      </c>
      <c r="D7" s="109" t="s">
        <v>38510</v>
      </c>
      <c r="E7" s="109" t="s">
        <v>39021</v>
      </c>
      <c r="F7" s="122">
        <v>45985.439456018517</v>
      </c>
      <c r="G7" s="111">
        <f ca="1">IFERROR(NOW()-F7,"")</f>
        <v>1.5196990738331806E-2</v>
      </c>
      <c r="H7" s="122">
        <v>45985.430277777778</v>
      </c>
      <c r="I7" s="109" t="str">
        <f>IFERROR(VLOOKUP(D7,DB!A:F,6,0),"")</f>
        <v>Generator-SG</v>
      </c>
      <c r="J7" s="109" t="str">
        <f>IFERROR(VLOOKUP(D7,DB!A:G,7,0),"")</f>
        <v>Vandalized</v>
      </c>
      <c r="K7" s="109" t="s">
        <v>39140</v>
      </c>
      <c r="L7" s="109" t="str">
        <f>IFERROR(VLOOKUP(D7,DB!A:I,9,0),"")</f>
        <v>Latis</v>
      </c>
    </row>
    <row r="8" spans="1:13">
      <c r="A8" s="109"/>
      <c r="B8" s="109" t="str">
        <f>IFERROR(VLOOKUP(D8,DB!A:K,11,0),"")</f>
        <v/>
      </c>
      <c r="C8" s="109"/>
      <c r="D8" s="143"/>
      <c r="E8" s="109"/>
      <c r="F8" s="109"/>
      <c r="G8" s="111">
        <f ca="1">IFERROR(NOW()-F8,"")</f>
        <v>45985.454653009256</v>
      </c>
      <c r="H8" s="109"/>
      <c r="I8" s="109" t="str">
        <f>IFERROR(VLOOKUP(D8,DB!A:F,6,0),"")</f>
        <v/>
      </c>
      <c r="J8" s="109" t="str">
        <f>IFERROR(VLOOKUP(D8,DB!A:G,7,0),"")</f>
        <v/>
      </c>
      <c r="K8" s="109"/>
      <c r="L8" s="109" t="str">
        <f>IFERROR(VLOOKUP(D8,DB!A:I,9,0),"")</f>
        <v/>
      </c>
    </row>
    <row r="9" spans="1:13">
      <c r="A9" s="109"/>
      <c r="B9" s="109" t="str">
        <f>IFERROR(VLOOKUP(D9,DB!A:K,11,0),"")</f>
        <v/>
      </c>
      <c r="C9" s="109"/>
      <c r="D9" s="143"/>
      <c r="E9" s="109"/>
      <c r="F9" s="109"/>
      <c r="G9" s="111">
        <f ca="1">IFERROR(NOW()-F9,"")</f>
        <v>45985.454653009256</v>
      </c>
      <c r="H9" s="109"/>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45985.454653009256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45985.454653009256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45985.454653009256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45985.454653009256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45985.454653009256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45985.454653009256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45985.454653009256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45985.454653009256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45985.454653009256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45985.454653009256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45985.454653009256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45985.454653009256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45985.454653009256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45985.454653009256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45985.454653009256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45985.454653009256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45985.454653009256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45985.454653009256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45985.454653009256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45985.454653009256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45985.454653009256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45985.454653009256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45985.454653009256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45985.454653009256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45985.454653009256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45985.454653009256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45985.454653009256</v>
      </c>
      <c r="H36" s="109"/>
      <c r="I36" s="109" t="str">
        <f>IFERROR(VLOOKUP(D36,DB!A:F,6,0),"")</f>
        <v/>
      </c>
      <c r="J36" s="109" t="str">
        <f>IFERROR(VLOOKUP(D36,DB!A:G,7,0),"")</f>
        <v/>
      </c>
      <c r="K36" s="109"/>
      <c r="L36" s="109" t="str">
        <f>IFERROR(VLOOKUP(D36,DB!A:I,9,0),"")</f>
        <v/>
      </c>
    </row>
    <row r="37" spans="1:12">
      <c r="A37" s="125"/>
      <c r="B37" s="125" t="str">
        <f>IFERROR(VLOOKUP(D37,DB!A:K,11,0),"")</f>
        <v/>
      </c>
      <c r="C37" s="125"/>
      <c r="D37" s="125"/>
      <c r="E37" s="125"/>
      <c r="F37" s="126"/>
      <c r="G37" s="111">
        <f ca="1">IFERROR(NOW()-F37,"")</f>
        <v>45985.454653009256</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45985.454653009256</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45985.454653009256</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45985.454653009256</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45985.454653009256</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45985.454653009256</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45985.454653009256</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45985.454653009256</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45985.454653009256</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45985.454653009256</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45985.454653009256</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45985.454653009256</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45985.454653009256</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45985.454653009256</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45985.454653009256</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45985.454653009256</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45985.454653009256</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45985.454653009256</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45985.454653009256</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45985.454653009256</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45985.454653009256</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45985.454653009256</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45985.454653009256</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45985.454653009256</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45985.454653009256</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45985.454653009256</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45985.454653009256</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45985.454653009256</v>
      </c>
      <c r="H64" s="126"/>
      <c r="I64" s="125" t="str">
        <f>IFERROR(VLOOKUP(D64,DB!A:F,6,0),"")</f>
        <v/>
      </c>
      <c r="J64" s="125" t="str">
        <f>IFERROR(VLOOKUP(D64,DB!A:G,7,0),"")</f>
        <v/>
      </c>
      <c r="K64" s="125"/>
      <c r="L64" s="125" t="str">
        <f>IFERROR(VLOOKUP(D64,DB!A:I,9,0),"")</f>
        <v/>
      </c>
    </row>
    <row r="65" spans="1:12">
      <c r="A65" s="109"/>
      <c r="B65" s="109"/>
      <c r="C65" s="109"/>
      <c r="D65" s="109"/>
      <c r="E65" s="109"/>
      <c r="F65" s="109"/>
      <c r="G65" s="109"/>
      <c r="H65" s="109"/>
      <c r="I65" s="109"/>
      <c r="J65" s="109"/>
      <c r="K65" s="109"/>
      <c r="L65" s="109"/>
    </row>
    <row r="66" spans="1:12">
      <c r="A66" s="109"/>
      <c r="B66" s="109"/>
      <c r="C66" s="109"/>
      <c r="D66" s="109"/>
      <c r="E66" s="109"/>
      <c r="F66" s="109"/>
      <c r="G66" s="109"/>
      <c r="H66" s="109"/>
      <c r="I66" s="109"/>
      <c r="J66" s="109"/>
      <c r="K66" s="109"/>
      <c r="L66" s="109"/>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row r="69" spans="1:12">
      <c r="A69" s="109"/>
      <c r="B69" s="109"/>
      <c r="C69" s="109"/>
      <c r="D69" s="109"/>
      <c r="E69" s="109"/>
      <c r="F69" s="109"/>
      <c r="G69" s="109"/>
      <c r="H69" s="109"/>
      <c r="I69" s="109"/>
      <c r="J69" s="109"/>
      <c r="K69" s="109"/>
      <c r="L69" s="109"/>
    </row>
    <row r="70" spans="1:12">
      <c r="A70" s="109"/>
      <c r="B70" s="109"/>
      <c r="C70" s="109"/>
      <c r="D70" s="109"/>
      <c r="E70" s="109"/>
      <c r="F70" s="109"/>
      <c r="G70" s="109"/>
      <c r="H70" s="109"/>
      <c r="I70" s="109"/>
      <c r="J70" s="109"/>
      <c r="K70" s="109"/>
      <c r="L70" s="109"/>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sheetData>
  <dataValidations count="2">
    <dataValidation allowBlank="1" showInputMessage="1" showErrorMessage="1" sqref="E1" xr:uid="{920C6338-E771-4DAE-8C89-92A9093EA4DE}"/>
    <dataValidation type="list" allowBlank="1" showInputMessage="1" showErrorMessage="1" sqref="E2:E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K3" sqref="K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ht="31.5" customHeight="1">
      <c r="A2" s="145"/>
      <c r="B2" s="145"/>
      <c r="C2" s="146"/>
      <c r="D2" s="145"/>
      <c r="E2" s="109"/>
      <c r="F2" s="147"/>
      <c r="G2" s="75"/>
      <c r="H2" s="147"/>
      <c r="I2" s="145"/>
      <c r="J2" s="145"/>
      <c r="K2" s="148"/>
      <c r="L2" s="149"/>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44"/>
      <c r="B3" s="145" t="str">
        <f>IFERROR(VLOOKUP(D3,DB!A:K,11,0),"")</f>
        <v/>
      </c>
      <c r="C3" s="146"/>
      <c r="D3" s="145"/>
      <c r="E3" s="109"/>
      <c r="F3" s="147"/>
      <c r="G3" s="75">
        <f ca="1">IFERROR(NOW()-F3,"-")</f>
        <v>45985.454653009256</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3"/>
      <c r="E4" s="109"/>
      <c r="F4" s="147"/>
      <c r="G4" s="75">
        <f ca="1">IFERROR(NOW()-F4,"-")</f>
        <v>45985.454653009256</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5"/>
      <c r="E5" s="109"/>
      <c r="F5" s="147"/>
      <c r="G5" s="75">
        <f ca="1">IFERROR(NOW()-F5,"-")</f>
        <v>45985.454653009256</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45985.454653009256</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45985.454653009256</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45985.454653009256</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45985.454653009256</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45985.454653009256</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3"/>
      <c r="E11" s="109"/>
      <c r="F11" s="147"/>
      <c r="G11" s="75">
        <f ca="1">IFERROR(NOW()-F11,"-")</f>
        <v>45985.454653009256</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5"/>
      <c r="E12" s="109"/>
      <c r="F12" s="147"/>
      <c r="G12" s="75">
        <f ca="1">IFERROR(NOW()-F12,"-")</f>
        <v>45985.454653009256</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45985.454653009256</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45985.454653009256</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45985.454653009256</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45985.454653009256</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45985.454653009256</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3"/>
      <c r="E18" s="109"/>
      <c r="F18" s="147"/>
      <c r="G18" s="75">
        <f ca="1">IFERROR(NOW()-F18,"-")</f>
        <v>45985.454653009256</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45985.454653009256</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45985.454653009256</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45985.454653009256</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45985.454653009256</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45985.454653009256</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45985.454653009256</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3"/>
      <c r="E25" s="109"/>
      <c r="F25" s="147"/>
      <c r="G25" s="75">
        <f ca="1">IFERROR(NOW()-F25,"-")</f>
        <v>45985.454653009256</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45985.454653009256</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45985.454653009256</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45985.454653009256</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45985.454653009256</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45985.454653009256</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45985.454653009256</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3"/>
      <c r="E32" s="109"/>
      <c r="F32" s="147"/>
      <c r="G32" s="75">
        <f ca="1">IFERROR(NOW()-F32,"-")</f>
        <v>45985.454653009256</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45985.454653009256</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45985.454653009256</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45985.454653009256</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45985.454653009256</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45985.454653009256</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45985.454653009256</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3"/>
      <c r="E39" s="109"/>
      <c r="F39" s="147"/>
      <c r="G39" s="75">
        <f ca="1">IFERROR(NOW()-F39,"-")</f>
        <v>45985.454653009256</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45985.454653009256</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45985.454653009256</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45985.454653009256</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45985.454653009256</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45985.454653009256</v>
      </c>
      <c r="H44" s="147"/>
      <c r="I44" s="145" t="str">
        <f>IFERROR(VLOOKUP(D44,DB!A:F,6,0),"")</f>
        <v/>
      </c>
      <c r="J44" s="145" t="str">
        <f>IFERROR(VLOOKUP(D44,DB!A:G,7,0),"")</f>
        <v/>
      </c>
      <c r="K44" s="148"/>
      <c r="L44" s="149"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2025-11-24T07:55:00Z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