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31" documentId="13_ncr:1_{F6CB121F-512D-4AA6-A0C1-0FB36C537598}" xr6:coauthVersionLast="47" xr6:coauthVersionMax="47" xr10:uidLastSave="{354C0018-4121-4CD2-8EB2-B497930F30E5}"/>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3" i="4"/>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 i="5"/>
  <c r="G4" i="5"/>
  <c r="I4" i="5"/>
  <c r="J4" i="5"/>
  <c r="L4" i="5"/>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L3" i="1"/>
  <c r="L4" i="1"/>
  <c r="L5" i="1"/>
  <c r="L6" i="1"/>
  <c r="L7" i="1"/>
  <c r="L8" i="1"/>
  <c r="L9" i="1"/>
  <c r="L10" i="1"/>
  <c r="L11" i="1"/>
  <c r="J3" i="1"/>
  <c r="J4" i="1"/>
  <c r="J5" i="1"/>
  <c r="J6" i="1"/>
  <c r="J7" i="1"/>
  <c r="J8" i="1"/>
  <c r="J9" i="1"/>
  <c r="J10" i="1"/>
  <c r="J11" i="1"/>
  <c r="I3" i="1"/>
  <c r="I4" i="1"/>
  <c r="I5" i="1"/>
  <c r="I6" i="1"/>
  <c r="I7" i="1"/>
  <c r="I8" i="1"/>
  <c r="I9" i="1"/>
  <c r="I10" i="1"/>
  <c r="I11" i="1"/>
  <c r="G3" i="1"/>
  <c r="G4" i="1"/>
  <c r="G5" i="1"/>
  <c r="G6" i="1"/>
  <c r="G7" i="1"/>
  <c r="G8" i="1"/>
  <c r="G9" i="1"/>
  <c r="G10" i="1"/>
  <c r="G11" i="1"/>
  <c r="B3" i="1"/>
  <c r="B4" i="1"/>
  <c r="B5"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<sst xmlns="http://schemas.openxmlformats.org/spreadsheetml/2006/main" count="179040" uniqueCount="39112">
  <si>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</si>
  <si>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</si>
  <si>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</si>
  <si>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</si>
  <si>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</si>
  <si>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</si>
  <si>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</si>
  <si>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</si>
  <si>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</si>
  <si>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</si>
  <si>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</si>
  <si>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</si>
  <si>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</si>
  <si>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</si>
  <si>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</si>
  <si>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</si>
  <si>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</si>
  <si>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</si>
  <si>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</si>
  <si>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</si>
  <si>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</si>
  <si>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</si>
  <si>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</si>
  <si>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</si>
  <si>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</si>
  <si>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</si>
  <si>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</si>
  <si>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</si>
  <si>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</si>
  <si>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</si>
  <si>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</si>
  <si>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</si>
  <si>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</si>
  <si>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</si>
  <si>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</si>
  <si>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</si>
  <si>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</si>
  <si>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</si>
  <si>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</si>
  <si>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</si>
  <si>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</si>
  <si>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</si>
  <si>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</si>
  <si>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</si>
  <si>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</si>
  <si>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</si>
  <si>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</si>
  <si>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</si>
  <si>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</si>
  <si>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</si>
  <si>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</si>
  <si>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</si>
  <si>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</si>
  <si>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</si>
  <si>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</si>
  <si>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</si>
  <si>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</si>
  <si>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</si>
  <si>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</si>
  <si>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</si>
  <si>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</si>
  <si>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</si>
  <si>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</si>
  <si>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</si>
  <si>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</si>
  <si>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</si>
  <si>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</si>
  <si>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</si>
  <si>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</si>
  <si>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</si>
  <si>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</si>
  <si>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</si>
  <si>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</si>
  <si>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</si>
  <si>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</si>
  <si>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</si>
  <si>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</si>
  <si>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</si>
  <si>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</si>
  <si>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</si>
  <si>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</si>
  <si>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</si>
  <si>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</si>
  <si>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</si>
  <si>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</si>
  <si>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</si>
  <si>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</si>
  <si>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</si>
  <si>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</si>
  <si>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</si>
  <si>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</si>
  <si>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</si>
  <si>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</si>
  <si>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</si>
  <si>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</si>
  <si>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</si>
  <si>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</si>
  <si>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</si>
  <si>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</si>
  <si>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</si>
  <si>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</si>
  <si>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</si>
  <si>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</si>
  <si>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</si>
  <si>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</si>
  <si>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</si>
  <si>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</si>
  <si>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</si>
  <si>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</si>
  <si>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</si>
  <si>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</si>
  <si>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</si>
  <si>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</si>
  <si>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</si>
  <si>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</si>
  <si>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</si>
  <si>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</si>
  <si>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</si>
  <si>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</si>
  <si>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</si>
  <si>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</si>
  <si>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</si>
  <si>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</si>
  <si>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</si>
  <si>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</si>
  <si>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</si>
  <si>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</si>
  <si>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</si>
  <si>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</si>
  <si>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</si>
  <si>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</si>
  <si>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</si>
  <si>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</si>
  <si>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</si>
  <si>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</si>
  <si>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</si>
  <si>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</si>
  <si>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</si>
  <si>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</si>
  <si>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</si>
  <si>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</si>
  <si>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</si>
  <si>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</si>
  <si>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</si>
  <si>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</si>
  <si>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</si>
  <si>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</si>
  <si>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</si>
  <si>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</si>
  <si>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</si>
  <si>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</si>
  <si>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</si>
  <si>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</si>
  <si>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</si>
  <si>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</si>
  <si>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</si>
  <si>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</si>
  <si>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</si>
  <si>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</si>
  <si>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</si>
  <si>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</si>
  <si>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</si>
  <si>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</si>
  <si>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</si>
  <si>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</si>
  <si>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</si>
  <si>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</si>
  <si>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</si>
  <si>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</si>
  <si>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</si>
  <si>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</si>
  <si>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</si>
  <si>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</si>
  <si>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</si>
  <si>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</si>
  <si>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</si>
  <si>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</si>
  <si>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</si>
  <si>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</si>
  <si>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</si>
  <si>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</si>
  <si>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</si>
  <si>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</si>
  <si>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</si>
  <si>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</si>
  <si>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</si>
  <si>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</si>
  <si>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</si>
  <si>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</si>
  <si>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</si>
  <si>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</si>
  <si>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</si>
  <si>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</si>
  <si>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</si>
  <si>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</si>
  <si>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</si>
  <si>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</si>
  <si>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</si>
  <si>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</si>
  <si>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</si>
  <si>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</si>
  <si>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</si>
  <si>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</si>
  <si>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</si>
  <si>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</si>
  <si>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</si>
  <si>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</si>
  <si>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</si>
  <si>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</si>
  <si>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</si>
  <si>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</si>
  <si>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</si>
  <si>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</si>
  <si>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</si>
  <si>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</si>
  <si>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</si>
  <si>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</si>
  <si>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</si>
  <si>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</si>
  <si>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</si>
  <si>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</si>
  <si>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</si>
  <si>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</si>
  <si>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</si>
  <si>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</si>
  <si>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</si>
  <si>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</si>
  <si>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</si>
  <si>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</si>
  <si>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</si>
  <si>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</si>
  <si>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</si>
  <si>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</si>
  <si>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</si>
  <si>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</si>
  <si>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</si>
  <si>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</si>
  <si>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</si>
  <si>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</si>
  <si>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</si>
  <si>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</si>
  <si>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</si>
  <si>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</si>
  <si>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</si>
  <si>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</si>
  <si>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</si>
  <si>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</si>
  <si>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</si>
  <si>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</si>
  <si>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</si>
  <si>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</si>
  <si>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</si>
  <si>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</si>
  <si>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</si>
  <si>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</si>
  <si>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</si>
  <si>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</si>
  <si>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</si>
  <si>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</si>
  <si>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</si>
  <si>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</si>
  <si>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</si>
  <si>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</si>
  <si>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</si>
  <si>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</si>
  <si>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</si>
  <si>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</si>
  <si>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</si>
  <si>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</si>
  <si>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</si>
  <si>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</si>
  <si>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</si>
  <si>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</si>
  <si>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</si>
  <si>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</si>
  <si>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</si>
  <si>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</si>
  <si>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</si>
  <si>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</si>
  <si>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</si>
  <si>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</si>
  <si>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</si>
  <si>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</si>
  <si>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</si>
  <si>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</si>
  <si>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</si>
  <si>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</si>
  <si>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</si>
  <si>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</si>
  <si>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</si>
  <si>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</si>
  <si>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</si>
  <si>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</si>
  <si>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</si>
  <si>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</si>
  <si>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</si>
  <si>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</si>
  <si>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</si>
  <si>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</si>
  <si>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</si>
  <si>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</si>
  <si>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</si>
  <si>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</si>
  <si>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</si>
  <si>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</si>
  <si>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</si>
  <si>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</si>
  <si>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</si>
  <si>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</si>
  <si>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</si>
  <si>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</si>
  <si>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</si>
  <si>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</si>
  <si>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</si>
  <si>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</si>
  <si>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</si>
  <si>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</si>
  <si>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</si>
  <si>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</si>
  <si>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</si>
  <si>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</si>
  <si>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</si>
  <si>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</si>
  <si>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</si>
  <si>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</si>
  <si>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</si>
  <si>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</si>
  <si>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</si>
  <si>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</si>
  <si>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</si>
  <si>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</si>
  <si>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</si>
  <si>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</si>
  <si>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</si>
  <si>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</si>
  <si>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</si>
  <si>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</si>
  <si>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</si>
  <si>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</si>
  <si>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</si>
  <si>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</si>
  <si>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</si>
  <si>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</si>
  <si>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</si>
  <si>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</si>
  <si>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</si>
  <si>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</si>
  <si>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</si>
  <si>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</si>
  <si>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</si>
  <si>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</si>
  <si>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</si>
  <si>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</si>
  <si>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</si>
  <si>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</si>
  <si>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</si>
  <si>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</si>
  <si>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</si>
  <si>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</si>
  <si>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</si>
  <si>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</si>
  <si>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</si>
  <si>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</si>
  <si>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</si>
  <si>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</si>
  <si>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</si>
  <si>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</si>
  <si>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</si>
  <si>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</si>
  <si>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</si>
  <si>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</si>
  <si>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</si>
  <si>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</si>
  <si>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</si>
  <si>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</si>
  <si>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</si>
  <si>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</si>
  <si>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</si>
  <si>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</si>
  <si>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</si>
  <si>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</si>
  <si>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</si>
  <si>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</si>
  <si>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</si>
  <si>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</si>
  <si>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</si>
  <si>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</si>
  <si>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</si>
  <si>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</si>
  <si>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</si>
  <si>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</si>
  <si>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</si>
  <si>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</si>
  <si>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</si>
  <si>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</si>
  <si>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</si>
  <si>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</si>
  <si>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</si>
  <si>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</si>
  <si>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</si>
  <si>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</si>
  <si>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</si>
  <si>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</si>
  <si>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</si>
  <si>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</si>
  <si>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</si>
  <si>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</si>
  <si>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</si>
  <si>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</si>
  <si>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</si>
  <si>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</si>
  <si>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</si>
  <si>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</si>
  <si>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</si>
  <si>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</si>
  <si>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</si>
  <si>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</si>
  <si>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</si>
  <si>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</si>
  <si>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</si>
  <si>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</si>
  <si>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</si>
  <si>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</si>
  <si>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</si>
  <si>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</si>
  <si>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</si>
  <si>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</si>
  <si>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</si>
  <si>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</si>
  <si>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</si>
  <si>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</si>
  <si>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</si>
  <si>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</si>
  <si>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</si>
  <si>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</si>
  <si>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</si>
  <si>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</si>
  <si>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</si>
  <si>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</si>
  <si>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</si>
  <si>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</si>
  <si>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</si>
  <si>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</si>
  <si>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</si>
  <si>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</si>
  <si>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</si>
  <si>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</si>
  <si>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</si>
  <si>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</si>
  <si>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</si>
  <si>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</si>
  <si>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</si>
  <si>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</si>
  <si>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</si>
  <si>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</si>
  <si>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</si>
  <si>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</si>
  <si>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</si>
  <si>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</si>
  <si>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</si>
  <si>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</si>
  <si>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</si>
  <si>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</si>
  <si>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</si>
  <si>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</si>
  <si>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</si>
  <si>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</si>
  <si>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</si>
  <si>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</si>
  <si>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</si>
  <si>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</si>
  <si>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</si>
  <si>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</si>
  <si>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</si>
  <si>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</si>
  <si>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</si>
  <si>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</si>
  <si>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</si>
  <si>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</si>
  <si>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</si>
  <si>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</si>
  <si>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</si>
  <si>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</si>
  <si>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</si>
  <si>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</si>
  <si>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</si>
  <si>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</si>
  <si>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</si>
  <si>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</si>
  <si>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</si>
  <si>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</si>
  <si>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</si>
  <si>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</si>
  <si>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</si>
  <si>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</si>
  <si>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</si>
  <si>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</si>
  <si>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</si>
  <si>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</si>
  <si>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</si>
  <si>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</si>
  <si>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</si>
  <si>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</si>
  <si>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</si>
  <si>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</si>
  <si>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</si>
  <si>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</si>
  <si>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</si>
  <si>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</si>
  <si>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</si>
  <si>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</si>
  <si>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</si>
  <si>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</si>
  <si>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</si>
  <si>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</si>
  <si>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</si>
  <si>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</si>
  <si>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</si>
  <si>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</si>
  <si>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</si>
  <si>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</si>
  <si>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</si>
  <si>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</si>
  <si>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</si>
  <si>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</si>
  <si>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</si>
  <si>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</si>
  <si>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</si>
  <si>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</si>
  <si>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</si>
  <si>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</si>
  <si>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</si>
  <si>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</si>
  <si>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</si>
  <si>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</si>
  <si>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</si>
  <si>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</si>
  <si>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</si>
  <si>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</si>
  <si>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</si>
  <si>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</si>
  <si>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</si>
  <si>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</si>
  <si>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</si>
  <si>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</si>
  <si>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</si>
  <si>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</si>
  <si>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</si>
  <si>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</si>
  <si>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</si>
  <si>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</si>
  <si>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</si>
  <si>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</si>
  <si>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</si>
  <si>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</si>
  <si>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</si>
  <si>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</si>
  <si>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</si>
  <si>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</si>
  <si>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</si>
  <si>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</si>
  <si>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</si>
  <si>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</si>
  <si>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</si>
  <si>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</si>
  <si>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</si>
  <si>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</si>
  <si>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</si>
  <si>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</si>
  <si>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</si>
  <si>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</si>
  <si>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</si>
  <si>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</si>
  <si>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</si>
  <si>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</si>
  <si>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</si>
  <si>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</si>
  <si>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</si>
  <si>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</si>
  <si>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</si>
  <si>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</si>
  <si>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</si>
  <si>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</si>
  <si>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</si>
  <si>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</si>
  <si>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</si>
  <si>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</si>
  <si>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</si>
  <si>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</si>
  <si>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</si>
  <si>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</si>
  <si>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</si>
  <si>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</si>
  <si>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</si>
  <si>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</si>
  <si>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</si>
  <si>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</si>
  <si>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</si>
  <si>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</si>
  <si>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</si>
  <si>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</si>
  <si>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</si>
  <si>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</si>
  <si>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</si>
  <si>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</si>
  <si>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</si>
  <si>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</si>
  <si>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</si>
  <si>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</si>
  <si>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</si>
  <si>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</si>
  <si>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</si>
  <si>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</si>
  <si>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</si>
  <si>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</si>
  <si>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</si>
  <si>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</si>
  <si>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</si>
  <si>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</si>
  <si>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</si>
  <si>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</si>
  <si>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</si>
  <si>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</si>
  <si>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</si>
  <si>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</si>
  <si>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</si>
  <si>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</si>
  <si>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</si>
  <si>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</si>
  <si>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</si>
  <si>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</si>
  <si>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</si>
  <si>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</si>
  <si>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</si>
  <si>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</si>
  <si>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</si>
  <si>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</si>
  <si>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</si>
  <si>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</si>
  <si>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</si>
  <si>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</si>
  <si>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</si>
  <si>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</si>
  <si>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</si>
  <si>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</si>
  <si>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</si>
  <si>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</si>
  <si>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</si>
  <si>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</si>
  <si>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</si>
  <si>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</si>
  <si>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</si>
  <si>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</si>
  <si>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</si>
  <si>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</si>
  <si>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</si>
  <si>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</si>
  <si>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</si>
  <si>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</si>
  <si>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</si>
  <si>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</si>
  <si>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</si>
  <si>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</si>
  <si>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</si>
  <si>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</si>
  <si>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</si>
  <si>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</si>
  <si>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</si>
  <si>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</si>
  <si>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</si>
  <si>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</si>
  <si>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</si>
  <si>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</si>
  <si>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</si>
  <si>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</si>
  <si>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</si>
  <si>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</si>
  <si>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</si>
  <si>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</si>
  <si>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</si>
  <si>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</si>
  <si>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</si>
  <si>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</si>
  <si>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</si>
  <si>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</si>
  <si>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</si>
  <si>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</si>
  <si>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</si>
  <si>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</si>
  <si>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</si>
  <si>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</si>
  <si>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</si>
  <si>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</si>
  <si>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</si>
  <si>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</si>
  <si>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</si>
  <si>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</si>
  <si>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</si>
  <si>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</si>
  <si>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</si>
  <si>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</si>
  <si>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</si>
  <si>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</si>
  <si>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</si>
  <si>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</si>
  <si>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</si>
  <si>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</si>
  <si>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</si>
  <si>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</si>
  <si>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</si>
  <si>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</si>
  <si>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</si>
  <si>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</si>
  <si>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</si>
  <si>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</si>
  <si>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</si>
  <si>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</si>
  <si>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</si>
  <si>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</si>
  <si>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</si>
  <si>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</si>
  <si>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</si>
  <si>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</si>
  <si>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</si>
  <si>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</si>
  <si>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</si>
  <si>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</si>
  <si>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</si>
  <si>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</si>
  <si>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</si>
  <si>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</si>
  <si>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</si>
  <si>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</si>
  <si>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</si>
  <si>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</si>
  <si>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</si>
  <si>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</si>
  <si>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</si>
  <si>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</si>
  <si>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</si>
  <si>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</si>
  <si>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</si>
  <si>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</si>
  <si>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</si>
  <si>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</si>
  <si>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</si>
  <si>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</si>
  <si>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</si>
  <si>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</si>
  <si>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</si>
  <si>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</si>
  <si>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</si>
  <si>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</si>
  <si>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</si>
  <si>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</si>
  <si>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</si>
  <si>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</si>
  <si>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</si>
  <si>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</si>
  <si>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</si>
  <si>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</si>
  <si>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</si>
  <si>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</si>
  <si>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</si>
  <si>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</si>
  <si>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</si>
  <si>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</si>
  <si>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</si>
  <si>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</si>
  <si>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</si>
  <si>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</si>
  <si>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</si>
  <si>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</si>
  <si>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</si>
  <si>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</si>
  <si>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</si>
  <si>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</si>
  <si>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</si>
  <si>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</si>
  <si>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</si>
  <si>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</si>
  <si>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</si>
  <si>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</si>
  <si>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</si>
  <si>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</si>
  <si>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</si>
  <si>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</si>
  <si>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</si>
  <si>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</si>
  <si>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</si>
  <si>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</si>
  <si>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</si>
  <si>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</si>
  <si>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</si>
  <si>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</si>
  <si>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</si>
  <si>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</si>
  <si>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</si>
  <si>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</si>
  <si>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</si>
  <si>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</si>
  <si>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</si>
  <si>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</si>
  <si>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</si>
  <si>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</si>
  <si>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</si>
  <si>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</si>
  <si>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</si>
  <si>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</si>
  <si>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</si>
  <si>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</si>
  <si>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</si>
  <si>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</si>
  <si>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</si>
  <si>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</si>
  <si>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</si>
  <si>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</si>
  <si>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</si>
  <si>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</si>
  <si>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</si>
  <si>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</si>
  <si>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</si>
  <si>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</si>
  <si>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</si>
  <si>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</si>
  <si>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</si>
  <si>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</si>
  <si>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</si>
  <si>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</si>
  <si>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</si>
  <si>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</si>
  <si>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</si>
  <si>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</si>
  <si>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</si>
  <si>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</si>
  <si>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</si>
  <si>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</si>
  <si>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</si>
  <si>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</si>
  <si>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</si>
  <si>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</si>
  <si>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</si>
  <si>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</si>
  <si>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</si>
  <si>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</si>
  <si>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</si>
  <si>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</si>
  <si>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</si>
  <si>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</si>
  <si>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</si>
  <si>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</si>
  <si>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</si>
  <si>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</si>
  <si>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</si>
  <si>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</si>
  <si>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</si>
  <si>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</si>
  <si>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</si>
  <si>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</si>
  <si>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</si>
  <si>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</si>
  <si>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</si>
  <si>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</si>
  <si>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</si>
  <si>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</si>
  <si>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</si>
  <si>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</si>
  <si>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</si>
  <si>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</si>
  <si>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</si>
  <si>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</si>
  <si>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</si>
  <si>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</si>
  <si>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</si>
  <si>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</si>
  <si>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</si>
  <si>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</si>
  <si>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</si>
  <si>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</si>
  <si>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</si>
  <si>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</si>
  <si>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</si>
  <si>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</si>
  <si>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</si>
  <si>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</si>
  <si>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</si>
  <si>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</si>
  <si>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</si>
  <si>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</si>
  <si>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</si>
  <si>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</si>
  <si>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</si>
  <si>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</si>
  <si>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</si>
  <si>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</si>
  <si>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</si>
  <si>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</si>
  <si>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</si>
  <si>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</si>
  <si>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</si>
  <si>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</si>
  <si>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</si>
  <si>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</si>
  <si>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</si>
  <si>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</si>
  <si>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</si>
  <si>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</si>
  <si>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</si>
  <si>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</si>
  <si>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</si>
  <si>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</si>
  <si>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</si>
  <si>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</si>
  <si>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</si>
  <si>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</si>
  <si>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</si>
  <si>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</si>
  <si>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</si>
  <si>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</si>
  <si>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</si>
  <si>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</si>
  <si>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</si>
  <si>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</si>
  <si>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</si>
  <si>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</si>
  <si>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</si>
  <si>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</si>
  <si>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</si>
  <si>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</si>
  <si>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</si>
  <si>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</si>
  <si>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</si>
  <si>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</si>
  <si>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</si>
  <si>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</si>
  <si>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</si>
  <si>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</si>
  <si>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</si>
  <si>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</si>
  <si>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</si>
  <si>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</si>
  <si>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</si>
  <si>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</si>
  <si>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</si>
  <si>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</si>
  <si>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</si>
  <si>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</si>
  <si>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</si>
  <si>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</si>
  <si>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</si>
  <si>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</si>
  <si>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</si>
  <si>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</si>
  <si>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</si>
  <si>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</si>
  <si>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</si>
  <si>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</si>
  <si>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</si>
  <si>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</si>
  <si>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</si>
  <si>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</si>
  <si>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</si>
  <si>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</si>
  <si>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</si>
  <si>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</si>
  <si>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</si>
  <si>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</si>
  <si>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</si>
  <si>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</si>
  <si>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</si>
  <si>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</si>
  <si>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</si>
  <si>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</si>
  <si>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</si>
  <si>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</si>
  <si>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</si>
  <si>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</si>
  <si>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</si>
  <si>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</si>
  <si>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</si>
  <si>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</si>
  <si>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</si>
  <si>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</si>
  <si>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</si>
  <si>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</si>
  <si>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</si>
  <si>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</si>
  <si>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</si>
  <si>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</si>
  <si>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</si>
  <si>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</si>
  <si>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</si>
  <si>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</si>
  <si>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</si>
  <si>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</si>
  <si>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</si>
  <si>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</si>
  <si>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</si>
  <si>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</si>
  <si>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</si>
  <si>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</si>
  <si>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</si>
  <si>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</si>
  <si>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</si>
  <si>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</si>
  <si>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</si>
  <si>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</si>
  <si>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</si>
  <si>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</si>
  <si>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</si>
  <si>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</si>
  <si>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</si>
  <si>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</si>
  <si>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</si>
  <si>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</si>
  <si>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</si>
  <si>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</si>
  <si>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</si>
  <si>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</si>
  <si>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</si>
  <si>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</si>
  <si>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</si>
  <si>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</si>
  <si>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</si>
  <si>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</si>
  <si>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</si>
  <si>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</si>
  <si>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</si>
  <si>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</si>
  <si>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</si>
  <si>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</si>
  <si>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</si>
  <si>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</si>
  <si>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</si>
  <si>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</si>
  <si>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</si>
  <si>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</si>
  <si>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</si>
  <si>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</si>
  <si>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</si>
  <si>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</si>
  <si>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</si>
  <si>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</si>
  <si>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</si>
  <si>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</si>
  <si>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</si>
  <si>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</si>
  <si>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</si>
  <si>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</si>
  <si>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</si>
  <si>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</si>
  <si>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</si>
  <si>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</si>
  <si>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</si>
  <si>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</si>
  <si>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</si>
  <si>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</si>
  <si>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</si>
  <si>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</si>
  <si>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</si>
  <si>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</si>
  <si>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</si>
  <si>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</si>
  <si>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</si>
  <si>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</si>
  <si>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</si>
  <si>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</si>
  <si>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</si>
  <si>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</si>
  <si>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</si>
  <si>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</si>
  <si>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</si>
  <si>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</si>
  <si>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</si>
  <si>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</si>
  <si>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</si>
  <si>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</si>
  <si>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</si>
  <si>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</si>
  <si>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</si>
  <si>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</si>
  <si>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</si>
  <si>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</si>
  <si>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</si>
  <si>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</si>
  <si>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</si>
  <si>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</si>
  <si>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</si>
  <si>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</si>
  <si>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</si>
  <si>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</si>
  <si>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</si>
  <si>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</si>
  <si>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</si>
  <si>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</si>
  <si>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</si>
  <si>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</si>
  <si>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</si>
  <si>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</si>
  <si>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</si>
  <si>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</si>
  <si>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</si>
  <si>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</si>
  <si>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</si>
  <si>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</si>
  <si>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</si>
  <si>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</si>
  <si>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</si>
  <si>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</si>
  <si>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</si>
  <si>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</si>
  <si>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</si>
  <si>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</si>
  <si>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</si>
  <si>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</si>
  <si>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</si>
  <si>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</si>
  <si>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</si>
  <si>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</si>
  <si>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</si>
  <si>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</si>
  <si>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</si>
  <si>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</si>
  <si>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</si>
  <si>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</si>
  <si>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</si>
  <si>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</si>
  <si>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</si>
  <si>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</si>
  <si>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</si>
  <si>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</si>
  <si>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</si>
  <si>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</si>
  <si>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</si>
  <si>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</si>
  <si>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</si>
  <si>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</si>
  <si>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</si>
  <si>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</si>
  <si>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</si>
  <si>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</si>
  <si>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</si>
  <si>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</si>
  <si>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</si>
  <si>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</si>
  <si>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</si>
  <si>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</si>
  <si>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</si>
  <si>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</si>
  <si>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</si>
  <si>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</si>
  <si>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</si>
  <si>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</si>
  <si>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</si>
  <si>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</si>
  <si>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</si>
  <si>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</si>
  <si>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</si>
  <si>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</si>
  <si>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</si>
  <si>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</si>
  <si>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</si>
  <si>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</si>
  <si>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</si>
  <si>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</si>
  <si>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</si>
  <si>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</si>
  <si>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</si>
  <si>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</si>
  <si>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</si>
  <si>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</si>
  <si>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</si>
  <si>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</si>
  <si>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</si>
  <si>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</si>
  <si>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</si>
  <si>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</si>
  <si>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</si>
  <si>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</si>
  <si>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</si>
  <si>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</si>
  <si>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</si>
  <si>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</si>
  <si>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</si>
  <si>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</si>
  <si>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</si>
  <si>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</si>
  <si>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</si>
  <si>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</si>
  <si>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</si>
  <si>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</si>
  <si>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</si>
  <si>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</si>
  <si>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</si>
  <si>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</si>
  <si>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</si>
  <si>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</si>
  <si>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</si>
  <si>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</si>
  <si>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</si>
  <si>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</si>
  <si>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</si>
  <si>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</si>
  <si>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</si>
  <si>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</si>
  <si>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</si>
  <si>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</si>
  <si>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</si>
  <si>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</si>
  <si>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</si>
  <si>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</si>
  <si>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</si>
  <si>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</si>
  <si>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</si>
  <si>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</si>
  <si>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</si>
  <si>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</si>
  <si>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</si>
  <si>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</si>
  <si>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</si>
  <si>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</si>
  <si>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</si>
  <si>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</si>
  <si>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</si>
  <si>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</si>
  <si>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</si>
  <si>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</si>
  <si>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</si>
  <si>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</si>
  <si>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</si>
  <si>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</si>
  <si>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</si>
  <si>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</si>
  <si>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</si>
  <si>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</si>
  <si>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</si>
  <si>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</si>
  <si>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</si>
  <si>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</si>
  <si>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</si>
  <si>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</si>
  <si>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</si>
  <si>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</si>
  <si>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</si>
  <si>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</si>
  <si>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</si>
  <si>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</si>
  <si>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</si>
  <si>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</si>
  <si>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</si>
  <si>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</si>
  <si>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</si>
  <si>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</si>
  <si>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</si>
  <si>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</si>
  <si>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</si>
  <si>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</si>
  <si>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</si>
  <si>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</si>
  <si>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</si>
  <si>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</si>
  <si>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</si>
  <si>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</si>
  <si>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</si>
  <si>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</si>
  <si>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</si>
  <si>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</si>
  <si>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</si>
  <si>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</si>
  <si>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</si>
  <si>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</si>
  <si>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</si>
  <si>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</si>
  <si>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</si>
  <si>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</si>
  <si>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</si>
  <si>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</si>
  <si>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</si>
  <si>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</si>
  <si>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</si>
  <si>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</si>
  <si>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</si>
  <si>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</si>
  <si>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</si>
  <si>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</si>
  <si>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</si>
  <si>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</si>
  <si>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</si>
  <si>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</si>
  <si>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</si>
  <si>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</si>
  <si>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</si>
  <si>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</si>
  <si>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</si>
  <si>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</si>
  <si>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</si>
  <si>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</si>
  <si>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</si>
  <si>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</si>
  <si>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</si>
  <si>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</si>
  <si>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</si>
  <si>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</si>
  <si>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</si>
  <si>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</si>
  <si>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</si>
  <si>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</si>
  <si>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</si>
  <si>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</si>
  <si>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</si>
  <si>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</si>
  <si>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</si>
  <si>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</si>
  <si>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</si>
  <si>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</si>
  <si>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</si>
  <si>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</si>
  <si>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</si>
  <si>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</si>
  <si>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</si>
  <si>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</si>
  <si>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</si>
  <si>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</si>
  <si>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</si>
  <si>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</si>
  <si>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</si>
  <si>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</si>
  <si>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</si>
  <si>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</si>
  <si>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</si>
  <si>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</si>
  <si>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</si>
  <si>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</si>
  <si>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</si>
  <si>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</si>
  <si>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</si>
  <si>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</si>
  <si>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</si>
  <si>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</si>
  <si>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</si>
  <si>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</si>
  <si>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</si>
  <si>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</si>
  <si>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</si>
  <si>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</si>
  <si>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</si>
  <si>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</si>
  <si>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</si>
  <si>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</si>
  <si>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</si>
  <si>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</si>
  <si>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</si>
  <si>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</si>
  <si>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</si>
  <si>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</si>
  <si>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</si>
  <si>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</si>
  <si>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</si>
  <si>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</si>
  <si>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</si>
  <si>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</si>
  <si>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</si>
  <si>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</si>
  <si>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</si>
  <si>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</si>
  <si>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</si>
  <si>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</si>
  <si>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</si>
  <si>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</si>
  <si>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</si>
  <si>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</si>
  <si>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</si>
  <si>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</si>
  <si>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</si>
  <si>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</si>
  <si>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</si>
  <si>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</si>
  <si>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</si>
  <si>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</si>
  <si>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</si>
  <si>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</si>
  <si>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</si>
  <si>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</si>
  <si>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</si>
  <si>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</si>
  <si>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</si>
  <si>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</si>
  <si>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</si>
  <si>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</si>
  <si>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</si>
  <si>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</si>
  <si>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</si>
  <si>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</si>
  <si>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</si>
  <si>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</si>
  <si>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</si>
  <si>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</si>
  <si>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</si>
  <si>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</si>
  <si>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</si>
  <si>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</si>
  <si>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</si>
  <si>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</si>
  <si>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</si>
  <si>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</si>
  <si>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</si>
  <si>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</si>
  <si>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</si>
  <si>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</si>
  <si>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</si>
  <si>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</si>
  <si>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</si>
  <si>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</si>
  <si>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</si>
  <si>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</si>
  <si>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</si>
  <si>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</si>
  <si>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</si>
  <si>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</si>
  <si>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</si>
  <si>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</si>
  <si>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</si>
  <si>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</si>
  <si>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</si>
  <si>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</si>
  <si>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</si>
  <si>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</si>
  <si>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</si>
  <si>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</si>
  <si>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</si>
  <si>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</si>
  <si>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</si>
  <si>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</si>
  <si>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</si>
  <si>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</si>
  <si>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</si>
  <si>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</si>
  <si>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</si>
  <si>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</si>
  <si>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</si>
  <si>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</si>
  <si>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</si>
  <si>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</si>
  <si>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</si>
  <si>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</si>
  <si>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</si>
  <si>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</si>
  <si>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</si>
  <si>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</si>
  <si>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</si>
  <si>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</si>
  <si>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</si>
  <si>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</si>
  <si>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</si>
  <si>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</si>
  <si>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</si>
  <si>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</si>
  <si>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</si>
  <si>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</si>
  <si>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</si>
  <si>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</si>
  <si>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</si>
  <si>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</si>
  <si>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</si>
  <si>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</si>
  <si>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</si>
  <si>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</si>
  <si>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</si>
  <si>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</si>
  <si>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</si>
  <si>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</si>
  <si>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</si>
  <si>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</si>
  <si>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</si>
  <si>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</si>
  <si>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</si>
  <si>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</si>
  <si>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</si>
  <si>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</si>
  <si>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</si>
  <si>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</si>
  <si>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</si>
  <si>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</si>
  <si>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</si>
  <si>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</si>
  <si>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</si>
  <si>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</si>
  <si>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</si>
  <si>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</si>
  <si>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</si>
  <si>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</si>
  <si>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</si>
  <si>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</si>
  <si>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</si>
  <si>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</si>
  <si>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</si>
  <si>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</si>
  <si>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</si>
  <si>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</si>
  <si>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</si>
  <si>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</si>
  <si>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</si>
  <si>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</si>
  <si>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</si>
  <si>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</si>
  <si>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</si>
  <si>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</si>
  <si>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</si>
  <si>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</si>
  <si>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</si>
  <si>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</si>
  <si>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</si>
  <si>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</si>
  <si>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</si>
  <si>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</si>
  <si>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</si>
  <si>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</si>
  <si>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</si>
  <si>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</si>
  <si>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</si>
  <si>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</si>
  <si>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</si>
  <si>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</si>
  <si>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</si>
  <si>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</si>
  <si>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</si>
  <si>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</si>
  <si>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</si>
  <si>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</si>
  <si>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</si>
  <si>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</si>
  <si>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</si>
  <si>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</si>
  <si>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</si>
  <si>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</si>
  <si>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</si>
  <si>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</si>
  <si>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</si>
  <si>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</si>
  <si>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</si>
  <si>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</si>
  <si>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</si>
  <si>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</si>
  <si>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</si>
  <si>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</si>
  <si>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</si>
  <si>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</si>
  <si>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</si>
  <si>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</si>
  <si>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</si>
  <si>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</si>
  <si>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</si>
  <si>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</si>
  <si>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</si>
  <si>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</si>
  <si>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</si>
  <si>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</si>
  <si>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</si>
  <si>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</si>
  <si>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</si>
  <si>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</si>
  <si>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</si>
  <si>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</si>
  <si>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</si>
  <si>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</si>
  <si>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</si>
  <si>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</si>
  <si>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</si>
  <si>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</si>
  <si>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</si>
  <si>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</si>
  <si>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</si>
  <si>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</si>
  <si>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</si>
  <si>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</si>
  <si>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</si>
  <si>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</si>
  <si>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</si>
  <si>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</si>
  <si>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</si>
  <si>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</si>
  <si>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</si>
  <si>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</si>
  <si>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</si>
  <si>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</si>
  <si>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</si>
  <si>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</si>
  <si>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</si>
  <si>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</si>
  <si>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</si>
  <si>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</si>
  <si>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</si>
  <si>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</si>
  <si>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</si>
  <si>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</si>
  <si>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</si>
  <si>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</si>
  <si>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</si>
  <si>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</si>
  <si>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</si>
  <si>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</si>
  <si>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</si>
  <si>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</si>
  <si>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</si>
  <si>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</si>
  <si>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</si>
  <si>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</si>
  <si>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</si>
  <si>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</si>
  <si>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</si>
  <si>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</si>
  <si>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</si>
  <si>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</si>
  <si>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</si>
  <si>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</si>
  <si>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</si>
  <si>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</si>
  <si>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</si>
  <si>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</si>
  <si>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</si>
  <si>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</si>
  <si>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</si>
  <si>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</si>
  <si>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</si>
  <si>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</si>
  <si>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</si>
  <si>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</si>
  <si>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</si>
  <si>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</si>
  <si>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</si>
  <si>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</si>
  <si>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</si>
  <si>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</si>
  <si>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</si>
  <si>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</si>
  <si>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</si>
  <si>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</si>
  <si>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</si>
  <si>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</si>
  <si>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</si>
  <si>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</si>
  <si>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</si>
  <si>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</si>
  <si>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</si>
  <si>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</si>
  <si>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</si>
  <si>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</si>
  <si>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</si>
  <si>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</si>
  <si>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</si>
  <si>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</si>
  <si>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</si>
  <si>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</si>
  <si>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</si>
  <si>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</si>
  <si>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</si>
  <si>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</si>
  <si>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</si>
  <si>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</si>
  <si>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</si>
  <si>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</si>
  <si>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</si>
  <si>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</si>
  <si>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</si>
  <si>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</si>
  <si>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</si>
  <si>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</si>
  <si>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</si>
  <si>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</si>
  <si>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</si>
  <si>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</si>
  <si>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</si>
  <si>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</si>
  <si>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</si>
  <si>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</si>
  <si>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</si>
  <si>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</si>
  <si>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</si>
  <si>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</si>
  <si>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</si>
  <si>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</si>
  <si>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</si>
  <si>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</si>
  <si>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</si>
  <si>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</si>
  <si>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</si>
  <si>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</si>
  <si>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</si>
  <si>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</si>
  <si>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</si>
  <si>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</si>
  <si>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</si>
  <si>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</si>
  <si>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</si>
  <si>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</si>
  <si>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</si>
  <si>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</si>
  <si>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</si>
  <si>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</si>
  <si>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</si>
  <si>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</si>
  <si>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</si>
  <si>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</si>
  <si>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</si>
  <si>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</si>
  <si>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</si>
  <si>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</si>
  <si>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</si>
  <si>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</si>
  <si>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</si>
  <si>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</si>
  <si>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</si>
  <si>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</si>
  <si>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</si>
  <si>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</si>
  <si>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</si>
  <si>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</si>
  <si>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</si>
  <si>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</si>
  <si>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</si>
  <si>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</si>
  <si>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</si>
  <si>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</si>
  <si>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</si>
  <si>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</si>
  <si>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</si>
  <si>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</si>
  <si>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</si>
  <si>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</si>
  <si>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</si>
  <si>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</si>
  <si>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</si>
  <si>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</si>
  <si>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</si>
  <si>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</si>
  <si>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</si>
  <si>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</si>
  <si>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</si>
  <si>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</si>
  <si>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</si>
  <si>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</si>
  <si>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</si>
  <si>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</si>
  <si>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</si>
  <si>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</si>
  <si>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</si>
  <si>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</si>
  <si>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</si>
  <si>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</si>
  <si>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</si>
  <si>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</si>
  <si>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</si>
  <si>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</si>
  <si>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</si>
  <si>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</si>
  <si>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</si>
  <si>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</si>
  <si>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</si>
  <si>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</si>
  <si>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</si>
  <si>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</si>
  <si>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</si>
  <si>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</si>
  <si>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</si>
  <si>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</si>
  <si>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</si>
  <si>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</si>
  <si>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</si>
  <si>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</si>
  <si>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</si>
  <si>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</si>
  <si>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</si>
  <si>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</si>
  <si>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</si>
  <si>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</si>
  <si>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</si>
  <si>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</si>
  <si>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</si>
  <si>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</si>
  <si>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</si>
  <si>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</si>
  <si>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</si>
  <si>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</si>
  <si>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</si>
  <si>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</si>
  <si>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</si>
  <si>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</si>
  <si>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</si>
  <si>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</si>
  <si>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</si>
  <si>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</si>
  <si>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</si>
  <si>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</si>
  <si>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</si>
  <si>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</si>
  <si>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</si>
  <si>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</si>
  <si>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</si>
  <si>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</si>
  <si>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</si>
  <si>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</si>
  <si>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</si>
  <si>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</si>
  <si>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</si>
  <si>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</si>
  <si>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</si>
  <si>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</si>
  <si>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</si>
  <si>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</si>
  <si>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</si>
  <si>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</si>
  <si>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</si>
  <si>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</si>
  <si>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</si>
  <si>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</si>
  <si>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</si>
  <si>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</si>
  <si>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</si>
  <si>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</si>
  <si>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</si>
  <si>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</si>
  <si>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</si>
  <si>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</si>
  <si>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</si>
  <si>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</si>
  <si>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</si>
  <si>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</si>
  <si>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</si>
  <si>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</si>
  <si>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</si>
  <si>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</si>
  <si>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</si>
  <si>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</si>
  <si>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</si>
  <si>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</si>
  <si>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</si>
  <si>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</si>
  <si>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</si>
  <si>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</si>
  <si>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</si>
  <si>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</si>
  <si>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</si>
  <si>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</si>
  <si>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</si>
  <si>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</si>
  <si>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</si>
  <si>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</si>
  <si>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</si>
  <si>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</si>
  <si>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</si>
  <si>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</si>
  <si>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</si>
  <si>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</si>
  <si>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</si>
  <si>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</si>
  <si>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</si>
  <si>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</si>
  <si>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</si>
  <si>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</si>
  <si>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</si>
  <si>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</si>
  <si>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</si>
  <si>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</si>
  <si>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</si>
  <si>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</si>
  <si>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</si>
  <si>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</si>
  <si>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</si>
  <si>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</si>
  <si>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</si>
  <si>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</si>
  <si>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</si>
  <si>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</si>
  <si>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</si>
  <si>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</si>
  <si>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</si>
  <si>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</si>
  <si>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</si>
  <si>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</si>
  <si>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</si>
  <si>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</si>
  <si>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</si>
  <si>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</si>
  <si>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</si>
  <si>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</si>
  <si>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</si>
  <si>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</si>
  <si>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</si>
  <si>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</si>
  <si>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</si>
  <si>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</si>
  <si>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</si>
  <si>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</si>
  <si>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</si>
  <si>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</si>
  <si>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</si>
  <si>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</si>
  <si>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</si>
  <si>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</si>
  <si>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</si>
  <si>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</si>
  <si>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</si>
  <si>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</si>
  <si>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</si>
  <si>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</si>
  <si>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</si>
  <si>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</si>
  <si>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</si>
  <si>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</si>
  <si>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</si>
  <si>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</si>
  <si>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</si>
  <si>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</si>
  <si>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</si>
  <si>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</si>
  <si>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</si>
  <si>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</si>
  <si>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</si>
  <si>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</si>
  <si>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</si>
  <si>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</si>
  <si>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</si>
  <si>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</si>
  <si>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</si>
  <si>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</si>
  <si>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</si>
  <si>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</si>
  <si>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</si>
  <si>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</si>
  <si>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</si>
  <si>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</si>
  <si>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</si>
  <si>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</si>
  <si>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</si>
  <si>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</si>
  <si>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</si>
  <si>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</si>
  <si>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</si>
  <si>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</si>
  <si>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</si>
  <si>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</si>
  <si>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</si>
  <si>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</si>
  <si>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</si>
  <si>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</si>
  <si>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</si>
  <si>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</si>
  <si>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</si>
  <si>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</si>
  <si>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</si>
  <si>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</si>
  <si>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</si>
  <si>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</si>
  <si>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</si>
  <si>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</si>
  <si>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</si>
  <si>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</si>
  <si>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</si>
  <si>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</si>
  <si>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</si>
  <si>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</si>
  <si>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</si>
  <si>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</si>
  <si>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</si>
  <si>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</si>
  <si>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</si>
  <si>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</si>
  <si>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</si>
  <si>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</si>
  <si>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</si>
  <si>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</si>
  <si>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</si>
  <si>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</si>
  <si>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</si>
  <si>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</si>
  <si>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</si>
  <si>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</si>
  <si>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</si>
  <si>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</si>
  <si>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</si>
  <si>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</si>
  <si>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</si>
  <si>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</si>
  <si>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</si>
  <si>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</si>
  <si>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</si>
  <si>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</si>
  <si>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</si>
  <si>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</si>
  <si>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</si>
  <si>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</si>
  <si>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</si>
  <si>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</si>
  <si>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</si>
  <si>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</si>
  <si>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</si>
  <si>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</si>
  <si>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</si>
  <si>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</si>
  <si>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</si>
  <si>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</si>
  <si>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</si>
  <si>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</si>
  <si>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</si>
  <si>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</si>
  <si>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</si>
  <si>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</si>
  <si>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</si>
  <si>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</si>
  <si>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</si>
  <si>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</si>
  <si>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</si>
  <si>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</si>
  <si>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</si>
  <si>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</si>
  <si>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</si>
  <si>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</si>
  <si>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</si>
  <si>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</si>
  <si>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</si>
  <si>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</si>
  <si>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</si>
  <si>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</si>
  <si>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</si>
  <si>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</si>
  <si>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</si>
  <si>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</si>
  <si>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</si>
  <si>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</si>
  <si>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</si>
  <si>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</si>
  <si>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</si>
  <si>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</si>
  <si>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</si>
  <si>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</si>
  <si>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</si>
  <si>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</si>
  <si>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</si>
  <si>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</si>
  <si>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</si>
  <si>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</si>
  <si>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</si>
  <si>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</si>
  <si>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</si>
  <si>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</si>
  <si>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</si>
  <si>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</si>
  <si>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</si>
  <si>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</si>
  <si>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</si>
  <si>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</si>
  <si>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</si>
  <si>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</si>
  <si>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</si>
  <si>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</si>
  <si>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</si>
  <si>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</si>
  <si>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</si>
  <si>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</si>
  <si>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</si>
  <si>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</si>
  <si>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</si>
  <si>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</si>
  <si>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</si>
  <si>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</si>
  <si>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</si>
  <si>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</si>
  <si>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</si>
  <si>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</si>
  <si>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</si>
  <si>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</si>
  <si>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</si>
  <si>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</si>
  <si>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</si>
  <si>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</si>
  <si>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</si>
  <si>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</si>
  <si>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</si>
  <si>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</si>
  <si>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</si>
  <si>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</si>
  <si>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</si>
  <si>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</si>
  <si>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</si>
  <si>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</si>
  <si>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</si>
  <si>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</si>
  <si>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</si>
  <si>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</si>
  <si>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</si>
  <si>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</si>
  <si>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</si>
  <si>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</si>
  <si>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</si>
  <si>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</si>
  <si>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</si>
  <si>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</si>
  <si>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</si>
  <si>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</si>
  <si>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</si>
  <si>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</si>
  <si>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</si>
  <si>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</si>
  <si>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</si>
  <si>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</si>
  <si>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</si>
  <si>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</si>
  <si>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</si>
  <si>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</si>
  <si>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</si>
  <si>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</si>
  <si>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</si>
  <si>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</si>
  <si>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</si>
  <si>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</si>
  <si>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</si>
  <si>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</si>
  <si>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</si>
  <si>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</si>
  <si>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</si>
  <si>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</si>
  <si>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</si>
  <si>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</si>
  <si>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</si>
  <si>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</si>
  <si>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</si>
  <si>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</si>
  <si>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</si>
  <si>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</si>
  <si>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</si>
  <si>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</si>
  <si>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</si>
  <si>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</si>
  <si>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</si>
  <si>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</si>
  <si>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</si>
  <si>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</si>
  <si>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</si>
  <si>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</si>
  <si>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</si>
  <si>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</si>
  <si>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</si>
  <si>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</si>
  <si>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</si>
  <si>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</si>
  <si>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</si>
  <si>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</si>
  <si>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</si>
  <si>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</si>
  <si>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</si>
  <si>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</si>
  <si>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</si>
  <si>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</si>
  <si>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</si>
  <si>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</si>
  <si>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</si>
  <si>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</si>
  <si>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</si>
  <si>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</si>
  <si>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</si>
  <si>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</si>
  <si>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</si>
  <si>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</si>
  <si>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</si>
  <si>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</si>
  <si>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</si>
  <si>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</si>
  <si>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</si>
  <si>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</si>
  <si>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</si>
  <si>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</si>
  <si>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</si>
  <si>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</si>
  <si>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</si>
  <si>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</si>
  <si>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</si>
  <si>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</si>
  <si>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</si>
  <si>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</si>
  <si>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</si>
  <si>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</si>
  <si>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</si>
  <si>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</si>
  <si>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</si>
  <si>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</si>
  <si>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</si>
  <si>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</si>
  <si>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</si>
  <si>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</si>
  <si>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</si>
  <si>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</si>
  <si>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</si>
  <si>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</si>
  <si>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</si>
  <si>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</si>
  <si>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</si>
  <si>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</si>
  <si>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</si>
  <si>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</si>
  <si>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</si>
  <si>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</si>
  <si>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</si>
  <si>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</si>
  <si>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</si>
  <si>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</si>
  <si>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</si>
  <si>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</si>
  <si>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</si>
  <si>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</si>
  <si>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</si>
  <si>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</si>
  <si>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</si>
  <si>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</si>
  <si>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</si>
  <si>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</si>
  <si>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</si>
  <si>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</si>
  <si>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</si>
  <si>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</si>
  <si>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</si>
  <si>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</si>
  <si>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</si>
  <si>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</si>
  <si>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</si>
  <si>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</si>
  <si>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</si>
  <si>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</si>
  <si>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</si>
  <si>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</si>
  <si>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</si>
  <si>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</si>
  <si>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</si>
  <si>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</si>
  <si>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</si>
  <si>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</si>
  <si>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</si>
  <si>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</si>
  <si>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</si>
  <si>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</si>
  <si>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</si>
  <si>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</si>
  <si>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</si>
  <si>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</si>
  <si>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</si>
  <si>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</si>
  <si>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</si>
  <si>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</si>
  <si>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</si>
  <si>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</si>
  <si>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</si>
  <si>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</si>
  <si>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</si>
  <si>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</si>
  <si>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</si>
  <si>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</si>
  <si>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</si>
  <si>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</si>
  <si>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</si>
  <si>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</si>
  <si>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</si>
  <si>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</si>
  <si>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</si>
  <si>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</si>
  <si>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</si>
  <si>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</si>
  <si>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</si>
  <si>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</si>
  <si>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</si>
  <si>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</si>
  <si>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</si>
  <si>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</si>
  <si>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</si>
  <si>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</si>
  <si>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</si>
  <si>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</si>
  <si>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</si>
  <si>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</si>
  <si>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</si>
  <si>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</si>
  <si>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</si>
  <si>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</si>
  <si>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</si>
  <si>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</si>
  <si>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</si>
  <si>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</si>
  <si>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</si>
  <si>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</si>
  <si>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</si>
  <si>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</si>
  <si>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</si>
  <si>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</si>
  <si>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</si>
  <si>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</si>
  <si>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</si>
  <si>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</si>
  <si>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</si>
  <si>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</si>
  <si>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</si>
  <si>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</si>
  <si>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</si>
  <si>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</si>
  <si>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</si>
  <si>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</si>
  <si>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</si>
  <si>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</si>
  <si>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</si>
  <si>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</si>
  <si>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</si>
  <si>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</si>
  <si>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</si>
  <si>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</si>
  <si>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</si>
  <si>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</si>
  <si>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</si>
  <si>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</si>
  <si>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</si>
  <si>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</si>
  <si>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</si>
  <si>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</si>
  <si>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</si>
  <si>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</si>
  <si>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</si>
  <si>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</si>
  <si>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</si>
  <si>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</si>
  <si>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</si>
  <si>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</si>
  <si>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</si>
  <si>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</si>
  <si>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</si>
  <si>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</si>
  <si>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</si>
  <si>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</si>
  <si>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</si>
  <si>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</si>
  <si>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</si>
  <si>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</si>
  <si>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</si>
  <si>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</si>
  <si>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</si>
  <si>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</si>
  <si>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</si>
  <si>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</si>
  <si>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</si>
  <si>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</si>
  <si>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</si>
  <si>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</si>
  <si>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</si>
  <si>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</si>
  <si>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</si>
  <si>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</si>
  <si>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</si>
  <si>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</si>
  <si>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</si>
  <si>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</si>
  <si>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</si>
  <si>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</si>
  <si>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</si>
  <si>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</si>
  <si>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</si>
  <si>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</si>
  <si>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</si>
  <si>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</si>
  <si>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</si>
  <si>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</si>
  <si>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</si>
  <si>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</si>
  <si>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</si>
  <si>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</si>
  <si>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</si>
  <si>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</si>
  <si>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</si>
  <si>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</si>
  <si>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</si>
  <si>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</si>
  <si>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</si>
  <si>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</si>
  <si>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</si>
  <si>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</si>
  <si>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</si>
  <si>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</si>
  <si>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</si>
  <si>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</si>
  <si>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</si>
  <si>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</si>
  <si>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</si>
  <si>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</si>
  <si>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</si>
  <si>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</si>
  <si>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</si>
  <si>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</si>
  <si>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</si>
  <si>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</si>
  <si>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</si>
  <si>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</si>
  <si>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</si>
  <si>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</si>
  <si>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</si>
  <si>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</si>
  <si>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</si>
  <si>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</si>
  <si>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</si>
  <si>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</si>
  <si>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</si>
  <si>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</si>
  <si>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</si>
  <si>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</si>
  <si>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</si>
  <si>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</si>
  <si>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</si>
  <si>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</si>
  <si>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</si>
  <si>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</si>
  <si>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</si>
  <si>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</si>
  <si>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</si>
  <si>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</si>
  <si>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</si>
  <si>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</si>
  <si>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</si>
  <si>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</si>
  <si>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</si>
  <si>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</si>
  <si>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</si>
  <si>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</si>
  <si>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</si>
  <si>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</si>
  <si>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</si>
  <si>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</si>
  <si>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</si>
  <si>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</si>
  <si>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</si>
  <si>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</si>
  <si>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</si>
  <si>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</si>
  <si>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</si>
  <si>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</si>
  <si>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</si>
  <si>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</si>
  <si>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</si>
  <si>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</si>
  <si>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</si>
  <si>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</si>
  <si>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</si>
  <si>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</si>
  <si>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</si>
  <si>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</si>
  <si>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</si>
  <si>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</si>
  <si>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</si>
  <si>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</si>
  <si>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</si>
  <si>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</si>
  <si>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</si>
  <si>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</si>
  <si>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</si>
  <si>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</si>
  <si>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</si>
  <si>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</si>
  <si>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</si>
  <si>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</si>
  <si>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</si>
  <si>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</si>
  <si>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</si>
  <si>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</si>
  <si>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</si>
  <si>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</si>
  <si>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</si>
  <si>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</si>
  <si>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</si>
  <si>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</si>
  <si>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</si>
  <si>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</si>
  <si>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</si>
  <si>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</si>
  <si>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</si>
  <si>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</si>
  <si>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</si>
  <si>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</si>
  <si>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</si>
  <si>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</si>
  <si>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</si>
  <si>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</si>
  <si>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</si>
  <si>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</si>
  <si>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</si>
  <si>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</si>
  <si>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</si>
  <si>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</si>
  <si>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</si>
  <si>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</si>
  <si>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</si>
  <si>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</si>
  <si>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</si>
  <si>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</si>
  <si>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</si>
  <si>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</si>
  <si>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</si>
  <si>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</si>
  <si>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</si>
  <si>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</si>
  <si>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</si>
  <si>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</si>
  <si>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</si>
  <si>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</si>
  <si>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</si>
  <si>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</si>
  <si>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</si>
  <si>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</si>
  <si>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</si>
  <si>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</si>
  <si>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</si>
  <si>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</si>
  <si>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</si>
  <si>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</si>
  <si>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</si>
  <si>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</si>
  <si>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</si>
  <si>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</si>
  <si>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</si>
  <si>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</si>
  <si>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</si>
  <si>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</si>
  <si>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</si>
  <si>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</si>
  <si>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</si>
  <si>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</si>
  <si>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</si>
  <si>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</si>
  <si>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</si>
  <si>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</si>
  <si>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</si>
  <si>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</si>
  <si>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</si>
  <si>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</si>
  <si>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</si>
  <si>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</si>
  <si>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</si>
  <si>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</si>
  <si>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</si>
  <si>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</si>
  <si>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</si>
  <si>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</si>
  <si>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</si>
  <si>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</si>
  <si>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</si>
  <si>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</si>
  <si>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</si>
  <si>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</si>
  <si>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</si>
  <si>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</si>
  <si>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</si>
  <si>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</si>
  <si>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</si>
  <si>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</si>
  <si>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</si>
  <si>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</si>
  <si>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</si>
  <si>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</si>
  <si>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</si>
  <si>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</si>
  <si>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</si>
  <si>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</si>
  <si>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</si>
  <si>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</si>
  <si>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</si>
  <si>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</si>
  <si>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</si>
  <si>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</si>
  <si>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</si>
  <si>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</si>
  <si>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</si>
  <si>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</si>
  <si>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</si>
  <si>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</si>
  <si>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</si>
  <si>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</si>
  <si>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</si>
  <si>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</si>
  <si>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</si>
  <si>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</si>
  <si>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</si>
  <si>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</si>
  <si>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</si>
  <si>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</si>
  <si>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</si>
  <si>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</si>
  <si>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</si>
  <si>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</si>
  <si>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</si>
  <si>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</si>
  <si>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</si>
  <si>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</si>
  <si>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</si>
  <si>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</si>
  <si>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</si>
  <si>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</si>
  <si>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</si>
  <si>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</si>
  <si>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</si>
  <si>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</si>
  <si>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</si>
  <si>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</si>
  <si>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</si>
  <si>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</si>
  <si>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</si>
  <si>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</si>
  <si>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</si>
  <si>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</si>
  <si>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</si>
  <si>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</si>
  <si>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</si>
  <si>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</si>
  <si>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</si>
  <si>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</si>
  <si>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</si>
  <si>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</si>
  <si>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</si>
  <si>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</si>
  <si>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</si>
  <si>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</si>
  <si>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</si>
  <si>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</si>
  <si>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</si>
  <si>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</si>
  <si>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</si>
  <si>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</si>
  <si>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</si>
  <si>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</si>
  <si>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</si>
  <si>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</si>
  <si>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</si>
  <si>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</si>
  <si>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</si>
  <si>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</si>
  <si>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</si>
  <si>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</si>
  <si>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</si>
  <si>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</si>
  <si>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</si>
  <si>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</si>
  <si>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</si>
  <si>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</si>
  <si>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</si>
  <si>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</si>
  <si>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</si>
  <si>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</si>
  <si>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</si>
  <si>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</si>
  <si>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</si>
  <si>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</si>
  <si>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</si>
  <si>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</si>
  <si>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</si>
  <si>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</si>
  <si>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</si>
  <si>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</si>
  <si>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</si>
  <si>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</si>
  <si>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</si>
  <si>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</si>
  <si>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</si>
  <si>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</si>
  <si>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</si>
  <si>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</si>
  <si>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</si>
  <si>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</si>
  <si>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</si>
  <si>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</si>
  <si>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</si>
  <si>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</si>
  <si>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</si>
  <si>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</si>
  <si>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</si>
  <si>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</si>
  <si>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</si>
  <si>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</si>
  <si>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</si>
  <si>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</si>
  <si>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</si>
  <si>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</si>
  <si>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</si>
  <si>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</si>
  <si>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</si>
  <si>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</si>
  <si>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</si>
  <si>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</si>
  <si>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</si>
  <si>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</si>
  <si>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</si>
  <si>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</si>
  <si>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</si>
  <si>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</si>
  <si>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</si>
  <si>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</si>
  <si>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</si>
  <si>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</si>
  <si>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</si>
  <si>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</si>
  <si>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</si>
  <si>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</si>
  <si>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</si>
  <si>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</si>
  <si>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</si>
  <si>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</si>
  <si>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</si>
  <si>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</si>
  <si>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</si>
  <si>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</si>
  <si>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</si>
  <si>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</si>
  <si>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</si>
  <si>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</si>
  <si>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</si>
  <si>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</si>
  <si>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</si>
  <si>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</si>
  <si>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</si>
  <si>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</si>
  <si>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</si>
  <si>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</si>
  <si>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</si>
  <si>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</si>
  <si>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</si>
  <si>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</si>
  <si>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</si>
  <si>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</si>
  <si>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</si>
  <si>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</si>
  <si>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</si>
  <si>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</si>
  <si>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</si>
  <si>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</si>
  <si>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</si>
  <si>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</si>
  <si>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</si>
  <si>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</si>
  <si>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</si>
  <si>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</si>
  <si>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</si>
  <si>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</si>
  <si>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</si>
  <si>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</si>
  <si>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</si>
  <si>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</si>
  <si>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</si>
  <si>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</si>
  <si>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</si>
  <si>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</si>
  <si>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</si>
  <si>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</si>
  <si>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</si>
  <si>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</si>
  <si>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</si>
  <si>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</si>
  <si>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</si>
  <si>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</si>
  <si>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</si>
  <si>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</si>
  <si>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</si>
  <si>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</si>
  <si>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</si>
  <si>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</si>
  <si>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</si>
  <si>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</si>
  <si>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</si>
  <si>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</si>
  <si>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</si>
  <si>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</si>
  <si>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</si>
  <si>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</si>
  <si>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</si>
  <si>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</si>
  <si>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</si>
  <si>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</si>
  <si>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</si>
  <si>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</si>
  <si>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</si>
  <si>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</si>
  <si>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</si>
  <si>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</si>
  <si>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</si>
  <si>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</si>
  <si>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</si>
  <si>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</si>
  <si>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</si>
  <si>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</si>
  <si>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</si>
  <si>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</si>
  <si>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</si>
  <si>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</si>
  <si>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</si>
  <si>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</si>
  <si>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</si>
  <si>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</si>
  <si>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</si>
  <si>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</si>
  <si>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</si>
  <si>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</si>
  <si>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</si>
  <si>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</si>
  <si>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</si>
  <si>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</si>
  <si>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</si>
  <si>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</si>
  <si>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</si>
  <si>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</si>
  <si>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</si>
  <si>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</si>
  <si>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</si>
  <si>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</si>
  <si>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</si>
  <si>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</si>
  <si>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</si>
  <si>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</si>
  <si>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</si>
  <si>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</si>
  <si>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</si>
  <si>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</si>
  <si>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</si>
  <si>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</si>
  <si>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</si>
  <si>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</si>
  <si>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</si>
  <si>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</si>
  <si>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</si>
  <si>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</si>
  <si>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</si>
  <si>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</si>
  <si>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</si>
  <si>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</si>
  <si>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</si>
  <si>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</si>
  <si>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</si>
  <si>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</si>
  <si>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</si>
  <si>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</si>
  <si>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</si>
  <si>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</si>
  <si>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</si>
  <si>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</si>
  <si>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</si>
  <si>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</si>
  <si>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</si>
  <si>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</si>
  <si>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</si>
  <si>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</si>
  <si>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</si>
  <si>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</si>
  <si>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</si>
  <si>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</si>
  <si>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</si>
  <si>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</si>
  <si>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</si>
  <si>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</si>
  <si>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</si>
  <si>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</si>
  <si>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</si>
  <si>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</si>
  <si>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</si>
  <si>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</si>
  <si>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</si>
  <si>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</si>
  <si>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</si>
  <si>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</si>
  <si>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</si>
  <si>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</si>
  <si>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</si>
  <si>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</si>
  <si>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</si>
  <si>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</si>
  <si>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</si>
  <si>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</si>
  <si>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</si>
  <si>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</si>
  <si>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</si>
  <si>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</si>
  <si>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</si>
  <si>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</si>
  <si>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</si>
  <si>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</si>
  <si>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</si>
  <si>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</si>
  <si>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</si>
  <si>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</si>
  <si>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</si>
  <si>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</si>
  <si>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</si>
  <si>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</si>
  <si>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</si>
  <si>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</si>
  <si>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</si>
  <si>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</si>
  <si>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</si>
  <si>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</si>
  <si>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</si>
  <si>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</si>
  <si>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</si>
  <si>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</si>
  <si>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</si>
  <si>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</si>
  <si>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</si>
  <si>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</si>
  <si>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</si>
  <si>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</si>
  <si>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</si>
  <si>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</si>
  <si>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</si>
  <si>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</si>
  <si>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</si>
  <si>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</si>
  <si>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</si>
  <si>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</si>
  <si>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</si>
  <si>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</si>
  <si>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</si>
  <si>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</si>
  <si>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</si>
  <si>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</si>
  <si>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</si>
  <si>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</si>
  <si>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</si>
  <si>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</si>
  <si>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</si>
  <si>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</si>
  <si>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</si>
  <si>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</si>
  <si>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</si>
  <si>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</si>
  <si>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</si>
  <si>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</si>
  <si>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</si>
  <si>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</si>
  <si>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</si>
  <si>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</si>
  <si>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</si>
  <si>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</si>
  <si>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</si>
  <si>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</si>
  <si>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</si>
  <si>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</si>
  <si>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</si>
  <si>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</si>
  <si>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</si>
  <si>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</si>
  <si>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</si>
  <si>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</si>
  <si>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</si>
  <si>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</si>
  <si>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</si>
  <si>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</si>
  <si>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</si>
  <si>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</si>
  <si>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</si>
  <si>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</si>
  <si>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</si>
  <si>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</si>
  <si>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</si>
  <si>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</si>
  <si>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</si>
  <si>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</si>
  <si>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</si>
  <si>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</si>
  <si>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</si>
  <si>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</si>
  <si>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</si>
  <si>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</si>
  <si>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</si>
  <si>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</si>
  <si>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</si>
  <si>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</si>
  <si>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</si>
  <si>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</si>
  <si>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</si>
  <si>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</si>
  <si>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</si>
  <si>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</si>
  <si>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</si>
  <si>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</si>
  <si>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</si>
  <si>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</si>
  <si>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</si>
  <si>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</si>
  <si>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</si>
  <si>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</si>
  <si>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</si>
  <si>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</si>
  <si>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</si>
  <si>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</si>
  <si>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</si>
  <si>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</si>
  <si>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</si>
  <si>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</si>
  <si>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</si>
  <si>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</si>
  <si>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</si>
  <si>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</si>
  <si>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</si>
  <si>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</si>
  <si>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</si>
  <si>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</si>
  <si>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</si>
  <si>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</si>
  <si>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</si>
  <si>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</si>
  <si>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</si>
  <si>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</si>
  <si>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</si>
  <si>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</si>
  <si>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</si>
  <si>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</si>
  <si>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</si>
  <si>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</si>
  <si>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</si>
  <si>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</si>
  <si>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</si>
  <si>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</si>
  <si>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</si>
  <si>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</si>
  <si>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</si>
  <si>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</si>
  <si>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</si>
  <si>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</si>
  <si>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</si>
  <si>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</si>
  <si>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</si>
  <si>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</si>
  <si>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</si>
  <si>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</si>
  <si>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</si>
  <si>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</si>
  <si>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</si>
  <si>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</si>
  <si>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</si>
  <si>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</si>
  <si>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</si>
  <si>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</si>
  <si>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</si>
  <si>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</si>
  <si>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</si>
  <si>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</si>
  <si>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</si>
  <si>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</si>
  <si>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</si>
  <si>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</si>
  <si>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</si>
  <si>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</si>
  <si>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</si>
  <si>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</si>
  <si>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</si>
  <si>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</si>
  <si>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</si>
  <si>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</si>
  <si>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</si>
  <si>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</si>
  <si>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</si>
  <si>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</si>
  <si>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</si>
  <si>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</si>
  <si>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</si>
  <si>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</si>
  <si>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</si>
  <si>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</si>
  <si>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</si>
  <si>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</si>
  <si>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</si>
  <si>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</si>
  <si>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</si>
  <si>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</si>
  <si>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</si>
  <si>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</si>
  <si>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</si>
  <si>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</si>
  <si>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</si>
  <si>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</si>
  <si>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</si>
  <si>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</si>
  <si>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</si>
  <si>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</si>
  <si>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</si>
  <si>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</si>
  <si>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</si>
  <si>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</si>
  <si>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</si>
  <si>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</si>
  <si>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</si>
  <si>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</si>
  <si>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</si>
  <si>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</si>
  <si>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</si>
  <si>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</si>
  <si>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</si>
  <si>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</si>
  <si>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</si>
  <si>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</si>
  <si>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</si>
  <si>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</si>
  <si>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</si>
  <si>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</si>
  <si>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</si>
  <si>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</si>
  <si>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</si>
  <si>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</si>
  <si>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</si>
  <si>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</si>
  <si>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</si>
  <si>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</si>
  <si>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</si>
  <si>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</si>
  <si>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</si>
  <si>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</si>
  <si>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</si>
  <si>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</si>
  <si>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</si>
  <si>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</si>
  <si>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</si>
  <si>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</si>
  <si>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</si>
  <si>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</si>
  <si>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</si>
  <si>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</si>
  <si>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</si>
  <si>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</si>
  <si>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</si>
  <si>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</si>
  <si>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</si>
  <si>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</si>
  <si>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</si>
  <si>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</si>
  <si>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</si>
  <si>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</si>
  <si>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</si>
  <si>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</si>
  <si>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</si>
  <si>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</si>
  <si>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</si>
  <si>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</si>
  <si>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</si>
  <si>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</si>
  <si>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</si>
  <si>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</si>
  <si>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</si>
  <si>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</si>
  <si>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</si>
  <si>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</si>
  <si>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</si>
  <si>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</si>
  <si>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</si>
  <si>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</si>
  <si>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</si>
  <si>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</si>
  <si>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</si>
  <si>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</si>
  <si>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</si>
  <si>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</si>
  <si>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</si>
  <si>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</si>
  <si>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</si>
  <si>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</si>
  <si>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</si>
  <si>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</si>
  <si>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</si>
  <si>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</si>
  <si>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</si>
  <si>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</si>
  <si>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</si>
  <si>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</si>
  <si>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</si>
  <si>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</si>
  <si>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</si>
  <si>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</si>
  <si>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</si>
  <si>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</si>
  <si>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</si>
  <si>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</si>
  <si>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</si>
  <si>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</si>
  <si>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</si>
  <si>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</si>
  <si>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</si>
  <si>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</si>
  <si>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</si>
  <si>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</si>
  <si>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</si>
  <si>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</si>
  <si>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</si>
  <si>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</si>
  <si>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</si>
  <si>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</si>
  <si>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</si>
  <si>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</si>
  <si>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</si>
  <si>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</si>
  <si>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</si>
  <si>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</si>
  <si>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</si>
  <si>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</si>
  <si>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</si>
  <si>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</si>
  <si>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</si>
  <si>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</si>
  <si>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</si>
  <si>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</si>
  <si>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</si>
  <si>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</si>
  <si>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</si>
  <si>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</si>
  <si>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</si>
  <si>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</si>
  <si>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</si>
  <si>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</si>
  <si>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</si>
  <si>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</si>
  <si>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</si>
  <si>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</si>
  <si>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</si>
  <si>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</si>
  <si>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</si>
  <si>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</si>
  <si>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</si>
  <si>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</si>
  <si>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</si>
  <si>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</si>
  <si>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</si>
  <si>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</si>
  <si>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</si>
  <si>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</si>
  <si>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</si>
  <si>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</si>
  <si>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</si>
  <si>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</si>
  <si>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</si>
  <si>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</si>
  <si>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</si>
  <si>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</si>
  <si>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</si>
  <si>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</si>
  <si>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</si>
  <si>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</si>
  <si>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</si>
  <si>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</si>
  <si>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</si>
  <si>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</si>
  <si>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</si>
  <si>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</si>
  <si>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</si>
  <si>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</si>
  <si>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</si>
  <si>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</si>
  <si>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</si>
  <si>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</si>
  <si>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</si>
  <si>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</si>
  <si>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</si>
  <si>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</si>
  <si>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</si>
  <si>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</si>
  <si>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</si>
  <si>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</si>
  <si>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</si>
  <si>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</si>
  <si>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</si>
  <si>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</si>
  <si>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</si>
  <si>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</si>
  <si>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</si>
  <si>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</si>
  <si>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</si>
  <si>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</si>
  <si>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</si>
  <si>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</si>
  <si>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</si>
  <si>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</si>
  <si>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</si>
  <si>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</si>
  <si>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</si>
  <si>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</si>
  <si>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</si>
  <si>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</si>
  <si>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</si>
  <si>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</si>
  <si>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</si>
  <si>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</si>
  <si>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</si>
  <si>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</si>
  <si>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</si>
  <si>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</si>
  <si>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</si>
  <si>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</si>
  <si>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</si>
  <si>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</si>
  <si>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</si>
  <si>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</si>
  <si>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</si>
  <si>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</si>
  <si>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</si>
  <si>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</si>
  <si>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</si>
  <si>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</si>
  <si>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</si>
  <si>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</si>
  <si>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</si>
  <si>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</si>
  <si>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</si>
  <si>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</si>
  <si>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</si>
  <si>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</si>
  <si>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</si>
  <si>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</si>
  <si>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</si>
  <si>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</si>
  <si>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</si>
  <si>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</si>
  <si>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</si>
  <si>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</si>
  <si>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</si>
  <si>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</si>
  <si>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</si>
  <si>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</si>
  <si>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</si>
  <si>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</si>
  <si>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</si>
  <si>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</si>
  <si>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</si>
  <si>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</si>
  <si>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</si>
  <si>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</si>
  <si>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</si>
  <si>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</si>
  <si>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</si>
  <si>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</si>
  <si>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</si>
  <si>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</si>
  <si>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</si>
  <si>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</si>
  <si>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</si>
  <si>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</si>
  <si>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</si>
  <si>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</si>
  <si>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</si>
  <si>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</si>
  <si>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</si>
  <si>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</si>
  <si>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</si>
  <si>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</si>
  <si>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</si>
  <si>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</si>
  <si>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</si>
  <si>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</si>
  <si>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</si>
  <si>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</si>
  <si>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</si>
  <si>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</si>
  <si>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</si>
  <si>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</si>
  <si>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</si>
  <si>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</si>
  <si>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</si>
  <si>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</si>
  <si>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</si>
  <si>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</si>
  <si>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</si>
  <si>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</si>
  <si>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</si>
  <si>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</si>
  <si>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</si>
  <si>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</si>
  <si>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</si>
  <si>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</si>
  <si>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</si>
  <si>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</si>
  <si>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</si>
  <si>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</si>
  <si>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</si>
  <si>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</si>
  <si>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</si>
  <si>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</si>
  <si>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</si>
  <si>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</si>
  <si>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</si>
  <si>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</si>
  <si>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</si>
  <si>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</si>
  <si>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</si>
  <si>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</si>
  <si>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</si>
  <si>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</si>
  <si>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</si>
  <si>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</si>
  <si>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</si>
  <si>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</si>
  <si>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</si>
  <si>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</si>
  <si>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</si>
  <si>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</si>
  <si>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</si>
  <si>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</si>
  <si>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</si>
  <si>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</si>
  <si>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</si>
  <si>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</si>
  <si>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</si>
  <si>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</si>
  <si>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</si>
  <si>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</si>
  <si>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</si>
  <si>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</si>
  <si>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</si>
  <si>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</si>
  <si>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</si>
  <si>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</si>
  <si>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</si>
  <si>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</si>
  <si>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</si>
  <si>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</si>
  <si>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</si>
  <si>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</si>
  <si>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</si>
  <si>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</si>
  <si>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</si>
  <si>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</si>
  <si>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</si>
  <si>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</si>
  <si>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</si>
  <si>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</si>
  <si>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</si>
  <si>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</si>
  <si>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</si>
  <si>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</si>
  <si>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</si>
  <si>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</si>
  <si>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</si>
  <si>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</si>
  <si>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</si>
  <si>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</si>
  <si>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</si>
  <si>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</si>
  <si>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</si>
  <si>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</si>
  <si>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</si>
  <si>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</si>
  <si>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</si>
  <si>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</si>
  <si>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</si>
  <si>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</si>
  <si>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</si>
  <si>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</si>
  <si>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</si>
  <si>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</si>
  <si>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</si>
  <si>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</si>
  <si>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</si>
  <si>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</si>
  <si>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</si>
  <si>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</si>
  <si>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</si>
  <si>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</si>
  <si>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</si>
  <si>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</si>
  <si>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</si>
  <si>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</si>
  <si>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</si>
  <si>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</si>
  <si>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</si>
  <si>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</si>
  <si>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</si>
  <si>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</si>
  <si>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</si>
  <si>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</si>
  <si>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</si>
  <si>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</si>
  <si>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</si>
  <si>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</si>
  <si>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</si>
  <si>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</si>
  <si>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</si>
  <si>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</si>
  <si>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</si>
  <si>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</si>
  <si>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</si>
  <si>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</si>
  <si>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</si>
  <si>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</si>
  <si>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</si>
  <si>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</si>
  <si>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</si>
  <si>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</si>
  <si>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</si>
  <si>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</si>
  <si>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</si>
  <si>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</si>
  <si>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</si>
  <si>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</si>
  <si>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</si>
  <si>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</si>
  <si>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</si>
  <si>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</si>
  <si>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</si>
  <si>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</si>
  <si>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</si>
  <si>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</si>
  <si>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</si>
  <si>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</si>
  <si>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</si>
  <si>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</si>
  <si>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</si>
  <si>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</si>
  <si>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</si>
  <si>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</si>
  <si>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</si>
  <si>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</si>
  <si>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</si>
  <si>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</si>
  <si>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</si>
  <si>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</si>
  <si>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</si>
  <si>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</si>
  <si>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</si>
  <si>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</si>
  <si>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</si>
  <si>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</si>
  <si>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</si>
  <si>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</si>
  <si>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</si>
  <si>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</si>
  <si>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</si>
  <si>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</si>
  <si>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</si>
  <si>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</si>
  <si>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</si>
  <si>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</si>
  <si>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</si>
  <si>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</si>
  <si>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</si>
  <si>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</si>
  <si>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</si>
  <si>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</si>
  <si>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</si>
  <si>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</si>
  <si>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</si>
  <si>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</si>
  <si>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</si>
  <si>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</si>
  <si>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</si>
  <si>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</si>
  <si>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</si>
  <si>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</si>
  <si>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</si>
  <si>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</si>
  <si>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</si>
  <si>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</si>
  <si>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</si>
  <si>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</si>
  <si>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</si>
  <si>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</si>
  <si>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</si>
  <si>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</si>
  <si>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</si>
  <si>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</si>
  <si>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</si>
  <si>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</si>
  <si>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</si>
  <si>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</si>
  <si>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</si>
  <si>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</si>
  <si>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</si>
  <si>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</si>
  <si>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</si>
  <si>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</si>
  <si>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</si>
  <si>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</si>
  <si>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</si>
  <si>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</si>
  <si>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</si>
  <si>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</si>
  <si>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</si>
  <si>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</si>
  <si>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</si>
  <si>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</si>
  <si>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</si>
  <si>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</si>
  <si>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</si>
  <si>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</si>
  <si>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</si>
  <si>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</si>
  <si>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</si>
  <si>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</si>
  <si>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</si>
  <si>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</si>
  <si>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</si>
  <si>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</si>
  <si>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</si>
  <si>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</si>
  <si>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</si>
  <si>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</si>
  <si>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</si>
  <si>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</si>
  <si>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</si>
  <si>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</si>
  <si>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</si>
  <si>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</si>
  <si>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</si>
  <si>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</si>
  <si>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</si>
  <si>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</si>
  <si>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</si>
  <si>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</si>
  <si>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</si>
  <si>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</si>
  <si>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</si>
  <si>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</si>
  <si>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</si>
  <si>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</si>
  <si>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</si>
  <si>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</si>
  <si>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</si>
  <si>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</si>
  <si>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</si>
  <si>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</si>
  <si>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</si>
  <si>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</si>
  <si>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</si>
  <si>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</si>
  <si>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</si>
  <si>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</si>
  <si>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</si>
  <si>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</si>
  <si>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</si>
  <si>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</si>
  <si>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</si>
  <si>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</si>
  <si>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</si>
  <si>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</si>
  <si>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</si>
  <si>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</si>
  <si>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</si>
  <si>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</si>
  <si>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</si>
  <si>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</si>
  <si>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</si>
  <si>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</si>
  <si>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</si>
  <si>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</si>
  <si>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</si>
  <si>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</si>
  <si>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</si>
  <si>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</si>
  <si>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</si>
  <si>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</si>
  <si>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</si>
  <si>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</si>
  <si>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</si>
  <si>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</si>
  <si>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</si>
  <si>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</si>
  <si>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</si>
  <si>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</si>
  <si>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</si>
  <si>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</si>
  <si>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</si>
  <si>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</si>
  <si>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</si>
  <si>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</si>
  <si>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</si>
  <si>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</si>
  <si>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</si>
  <si>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</si>
  <si>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</si>
  <si>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</si>
  <si>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</si>
  <si>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</si>
  <si>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</si>
  <si>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</si>
  <si>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</si>
  <si>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</si>
  <si>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</si>
  <si>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</si>
  <si>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</si>
  <si>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</si>
  <si>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</si>
  <si>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</si>
  <si>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</si>
  <si>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</si>
  <si>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</si>
  <si>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</si>
  <si>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</si>
  <si>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</si>
  <si>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</si>
  <si>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</si>
  <si>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</si>
  <si>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</si>
  <si>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</si>
  <si>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</si>
  <si>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</si>
  <si>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</si>
  <si>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</si>
  <si>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</si>
  <si>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</si>
  <si>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</si>
  <si>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</si>
  <si>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</si>
  <si>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</si>
  <si>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</si>
  <si>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</si>
  <si>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</si>
  <si>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</si>
  <si>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</si>
  <si>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</si>
  <si>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</si>
  <si>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</si>
  <si>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</si>
  <si>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</si>
  <si>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</si>
  <si>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</si>
  <si>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</si>
  <si>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</si>
  <si>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</si>
  <si>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</si>
  <si>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</si>
  <si>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</si>
  <si>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</si>
  <si>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</si>
  <si>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</si>
  <si>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</si>
  <si>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</si>
  <si>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</si>
  <si>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</si>
  <si>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</si>
  <si>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</si>
  <si>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</si>
  <si>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</si>
  <si>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</si>
  <si>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</si>
  <si>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</si>
  <si>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</si>
  <si>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</si>
  <si>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</si>
  <si>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</si>
  <si>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</si>
  <si>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</si>
  <si>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</si>
  <si>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</si>
  <si>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</si>
  <si>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</si>
  <si>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</si>
  <si>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</si>
  <si>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</si>
  <si>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</si>
  <si>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</si>
  <si>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</si>
  <si>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</si>
  <si>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</si>
  <si>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</si>
  <si>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</si>
  <si>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</si>
  <si>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</si>
  <si>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</si>
  <si>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</si>
  <si>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</si>
  <si>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</si>
  <si>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</si>
  <si>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</si>
  <si>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</si>
  <si>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</si>
  <si>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</si>
  <si>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</si>
  <si>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</si>
  <si>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</si>
  <si>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</si>
  <si>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</si>
  <si>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</si>
  <si>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</si>
  <si>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</si>
  <si>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</si>
  <si>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</si>
  <si>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</si>
  <si>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</si>
  <si>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</si>
  <si>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</si>
  <si>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</si>
  <si>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</si>
  <si>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</si>
  <si>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</si>
  <si>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</si>
  <si>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</si>
  <si>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</si>
  <si>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</si>
  <si>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</si>
  <si>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</si>
  <si>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</si>
  <si>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</si>
  <si>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</si>
  <si>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</si>
  <si>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</si>
  <si>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</si>
  <si>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</si>
  <si>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</si>
  <si>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</si>
  <si>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</si>
  <si>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</si>
  <si>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</si>
  <si>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</si>
  <si>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</si>
  <si>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</si>
  <si>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</si>
  <si>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</si>
  <si>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</si>
  <si>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</si>
  <si>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</si>
  <si>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</si>
  <si>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</si>
  <si>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</si>
  <si>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</si>
  <si>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</si>
  <si>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</si>
  <si>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</si>
  <si>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</si>
  <si>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</si>
  <si>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</si>
  <si>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</si>
  <si>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</si>
  <si>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</si>
  <si>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</si>
  <si>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</si>
  <si>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</si>
  <si>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</si>
  <si>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</si>
  <si>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</si>
  <si>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</si>
  <si>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</si>
  <si>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</si>
  <si>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</si>
  <si>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</si>
  <si>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</si>
  <si>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</si>
  <si>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</si>
  <si>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</si>
  <si>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</si>
  <si>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</si>
  <si>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</si>
  <si>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</si>
  <si>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</si>
  <si>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</si>
  <si>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</si>
  <si>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</si>
  <si>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</si>
  <si>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</si>
  <si>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</si>
  <si>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</si>
  <si>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</si>
  <si>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</si>
  <si>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</si>
  <si>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</si>
  <si>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</si>
  <si>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</si>
  <si>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</si>
  <si>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</si>
  <si>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</si>
  <si>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</si>
  <si>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</si>
  <si>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</si>
  <si>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</si>
  <si>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</si>
  <si>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</si>
  <si>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</si>
  <si>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</si>
  <si>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</si>
  <si>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</si>
  <si>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</si>
  <si>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</si>
  <si>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</si>
  <si>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</si>
  <si>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</si>
  <si>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</si>
  <si>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</si>
  <si>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</si>
  <si>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</si>
  <si>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</si>
  <si>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</si>
  <si>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</si>
  <si>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</si>
  <si>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</si>
  <si>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</si>
  <si>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</si>
  <si>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</si>
  <si>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</si>
  <si>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</si>
  <si>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</si>
  <si>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</si>
  <si>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</si>
  <si>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</si>
  <si>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</si>
  <si>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</si>
  <si>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</si>
  <si>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</si>
  <si>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</si>
  <si>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</si>
  <si>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</si>
  <si>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</si>
  <si>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</si>
  <si>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</si>
  <si>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</si>
  <si>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</si>
  <si>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</si>
  <si>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</si>
  <si>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</si>
  <si>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</si>
  <si>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</si>
  <si>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</si>
  <si>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</si>
  <si>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</si>
  <si>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</si>
  <si>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</si>
  <si>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</si>
  <si>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</si>
  <si>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</si>
  <si>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</si>
  <si>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</si>
  <si>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</si>
  <si>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</si>
  <si>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</si>
  <si>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</si>
  <si>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</si>
  <si>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</si>
  <si>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</si>
  <si>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</si>
  <si>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</si>
  <si>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</si>
  <si>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</si>
  <si>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</si>
  <si>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</si>
  <si>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</si>
  <si>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</si>
  <si>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</si>
  <si>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</si>
  <si>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</si>
  <si>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</si>
  <si>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</si>
  <si>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</si>
  <si>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</si>
  <si>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</si>
  <si>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</si>
  <si>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</si>
  <si>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</si>
  <si>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</si>
  <si>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</si>
  <si>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</si>
  <si>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</si>
  <si>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</si>
  <si>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</si>
  <si>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</si>
  <si>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</si>
  <si>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</si>
  <si>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</si>
  <si>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</si>
  <si>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</si>
  <si>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</si>
  <si>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</si>
  <si>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</si>
  <si>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</si>
  <si>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</si>
  <si>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</si>
  <si>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</si>
  <si>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</si>
  <si>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</si>
  <si>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</si>
  <si>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</si>
  <si>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</si>
  <si>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</si>
  <si>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</si>
  <si>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</si>
  <si>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</si>
  <si>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</si>
  <si>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</si>
  <si>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</si>
  <si>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</si>
  <si>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</si>
  <si>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</si>
  <si>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</si>
  <si>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</si>
  <si>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</si>
  <si>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</si>
  <si>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</si>
  <si>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</si>
  <si>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</si>
  <si>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</si>
  <si>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</si>
  <si>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</si>
  <si>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</si>
  <si>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</si>
  <si>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</si>
  <si>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</si>
  <si>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</si>
  <si>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</si>
  <si>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</si>
  <si>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</si>
  <si>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</si>
  <si>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</si>
  <si>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</si>
  <si>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</si>
  <si>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</si>
  <si>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</si>
  <si>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</si>
  <si>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</si>
  <si>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</si>
  <si>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</si>
  <si>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</si>
  <si>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</si>
  <si>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</si>
  <si>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</si>
  <si>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</si>
  <si>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</si>
  <si>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</si>
  <si>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</si>
  <si>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</si>
  <si>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</si>
  <si>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</si>
  <si>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</si>
  <si>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</si>
  <si>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</si>
  <si>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</si>
  <si>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</si>
  <si>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</si>
  <si>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</si>
  <si>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</si>
  <si>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</si>
  <si>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</si>
  <si>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</si>
  <si>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</si>
  <si>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</si>
  <si>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</si>
  <si>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</si>
  <si>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</si>
  <si>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</si>
  <si>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</si>
  <si>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</si>
  <si>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</si>
  <si>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</si>
  <si>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</si>
  <si>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</si>
  <si>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</si>
  <si>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</si>
  <si>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</si>
  <si>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</si>
  <si>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</si>
  <si>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</si>
  <si>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</si>
  <si>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</si>
  <si>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</si>
  <si>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</si>
  <si>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</si>
  <si>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</si>
  <si>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</si>
  <si>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</si>
  <si>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</si>
  <si>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</si>
  <si>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</si>
  <si>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</si>
  <si>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</si>
  <si>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</si>
  <si>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</si>
  <si>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</si>
  <si>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</si>
  <si>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</si>
  <si>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</si>
  <si>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</si>
  <si>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</si>
  <si>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</si>
  <si>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</si>
  <si>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</si>
  <si>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</si>
  <si>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</si>
  <si>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</si>
  <si>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</si>
  <si>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</si>
  <si>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</si>
  <si>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</si>
  <si>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</si>
  <si>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</si>
  <si>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</si>
  <si>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</si>
  <si>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</si>
  <si>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</si>
  <si>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</si>
  <si>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</si>
  <si>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</si>
  <si>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</si>
  <si>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</si>
  <si>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</si>
  <si>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</si>
  <si>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</si>
  <si>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</si>
  <si>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</si>
  <si>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</si>
  <si>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</si>
  <si>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</si>
  <si>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</si>
  <si>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</si>
  <si>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</si>
  <si>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</si>
  <si>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</si>
  <si>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</si>
  <si>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</si>
  <si>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</si>
  <si>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</si>
  <si>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</si>
  <si>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</si>
  <si>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</si>
  <si>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</si>
  <si>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</si>
  <si>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</si>
  <si>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</si>
  <si>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</si>
  <si>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</si>
  <si>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</si>
  <si>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</si>
  <si>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</si>
  <si>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</si>
  <si>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</si>
  <si>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</si>
  <si>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</si>
  <si>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</si>
  <si>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</si>
  <si>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</si>
  <si>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</si>
  <si>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</si>
  <si>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</si>
  <si>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</si>
  <si>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</si>
  <si>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</si>
  <si>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</si>
  <si>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</si>
  <si>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</si>
  <si>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</si>
  <si>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</si>
  <si>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</si>
  <si>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</si>
  <si>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</si>
  <si>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</si>
  <si>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</si>
  <si>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</si>
  <si>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</si>
  <si>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</si>
  <si>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</si>
  <si>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</si>
  <si>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</si>
  <si>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</si>
  <si>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</si>
  <si>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</si>
  <si>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</si>
  <si>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</si>
  <si>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</si>
  <si>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</si>
  <si>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</si>
  <si>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</si>
  <si>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</si>
  <si>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</si>
  <si>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</si>
  <si>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</si>
  <si>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</si>
  <si>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</si>
  <si>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</si>
  <si>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</si>
  <si>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</si>
  <si>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</si>
  <si>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</si>
  <si>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</si>
  <si>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</si>
  <si>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</si>
  <si>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</si>
  <si>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</si>
  <si>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</si>
  <si>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</si>
  <si>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</si>
  <si>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</si>
  <si>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</si>
  <si>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</si>
  <si>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</si>
  <si>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</si>
  <si>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</si>
  <si>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</si>
  <si>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</si>
  <si>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</si>
  <si>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</si>
  <si>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</si>
  <si>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</si>
  <si>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</si>
  <si>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</si>
  <si>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</si>
  <si>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</si>
  <si>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</si>
  <si>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</si>
  <si>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</si>
  <si>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</si>
  <si>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</si>
  <si>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</si>
  <si>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</si>
  <si>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</si>
  <si>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</si>
  <si>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</si>
  <si>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</si>
  <si>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</si>
  <si>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</si>
  <si>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</si>
  <si>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</si>
  <si>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</si>
  <si>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</si>
  <si>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</si>
  <si>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</si>
  <si>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</si>
  <si>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</si>
  <si>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</si>
  <si>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</si>
  <si>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</si>
  <si>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</si>
  <si>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</si>
  <si>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</si>
  <si>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</si>
  <si>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</si>
  <si>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</si>
  <si>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</si>
  <si>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</si>
  <si>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</si>
  <si>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</si>
  <si>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</si>
  <si>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</si>
  <si>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</si>
  <si>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</si>
  <si>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</si>
  <si>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</si>
  <si>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</si>
  <si>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</si>
  <si>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</si>
  <si>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</si>
  <si>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</si>
  <si>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</si>
  <si>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</si>
  <si>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</si>
  <si>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</si>
  <si>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</si>
  <si>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</si>
  <si>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</si>
  <si>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</si>
  <si>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</si>
  <si>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</si>
  <si>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</si>
  <si>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</si>
  <si>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</si>
  <si>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</si>
  <si>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</si>
  <si>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</si>
  <si>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</si>
  <si>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</si>
  <si>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</si>
  <si>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</si>
  <si>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</si>
  <si>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</si>
  <si>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</si>
  <si>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</si>
  <si>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</si>
  <si>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</si>
  <si>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</si>
  <si>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</si>
  <si>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</si>
  <si>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</si>
  <si>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</si>
  <si>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</si>
  <si>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</si>
  <si>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</si>
  <si>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</si>
  <si>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</si>
  <si>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</si>
  <si>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</si>
  <si>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</si>
  <si>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</si>
  <si>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</si>
  <si>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</si>
  <si>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</si>
  <si>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</si>
  <si>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</si>
  <si>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</si>
  <si>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</si>
  <si>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</si>
  <si>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</si>
  <si>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</si>
  <si>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</si>
  <si>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</si>
  <si>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</si>
  <si>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</si>
  <si>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</si>
  <si>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</si>
  <si>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</si>
  <si>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</si>
  <si>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</si>
  <si>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</si>
  <si>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</si>
  <si>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</si>
  <si>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</si>
  <si>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</si>
  <si>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</si>
  <si>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</si>
  <si>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</si>
  <si>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</si>
  <si>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</si>
  <si>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</si>
  <si>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</si>
  <si>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</si>
  <si>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</si>
  <si>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</si>
  <si>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</si>
  <si>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</si>
  <si>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</si>
  <si>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</si>
  <si>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</si>
  <si>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</si>
  <si>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</si>
  <si>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</si>
  <si>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</si>
  <si>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</si>
  <si>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</si>
  <si>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</si>
  <si>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</si>
  <si>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</si>
  <si>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</si>
  <si>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</si>
  <si>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</si>
  <si>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</si>
  <si>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</si>
  <si>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</si>
  <si>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</si>
  <si>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</si>
  <si>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</si>
  <si>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</si>
  <si>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</si>
  <si>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</si>
  <si>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</si>
  <si>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</si>
  <si>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</si>
  <si>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</si>
  <si>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</si>
  <si>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</si>
  <si>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</si>
  <si>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</si>
  <si>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</si>
  <si>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</si>
  <si>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</si>
  <si>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</si>
  <si>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</si>
  <si>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</si>
  <si>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</si>
  <si>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</si>
  <si>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</si>
  <si>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</si>
  <si>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</si>
  <si>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</si>
  <si>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</si>
  <si>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</si>
  <si>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</si>
  <si>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</si>
  <si>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</si>
  <si>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</si>
  <si>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</si>
  <si>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</si>
  <si>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</si>
  <si>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</si>
  <si>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</si>
  <si>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</si>
  <si>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</si>
  <si>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</si>
  <si>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</si>
  <si>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</si>
  <si>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</si>
  <si>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</si>
  <si>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</si>
  <si>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</si>
  <si>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</si>
  <si>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</si>
  <si>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</si>
  <si>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</si>
  <si>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</si>
  <si>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</si>
  <si>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</si>
  <si>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</si>
  <si>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</si>
  <si>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</si>
  <si>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</si>
  <si>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</si>
  <si>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</si>
  <si>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</si>
  <si>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</si>
  <si>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</si>
  <si>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</si>
  <si>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</si>
  <si>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</si>
  <si>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</si>
  <si>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</si>
  <si>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</si>
  <si>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</si>
  <si>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</si>
  <si>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</si>
  <si>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</si>
  <si>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</si>
  <si>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</si>
  <si>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</si>
  <si>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</si>
  <si>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</si>
  <si>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</si>
  <si>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</si>
  <si>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</si>
  <si>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</si>
  <si>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</si>
  <si>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</si>
  <si>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</si>
  <si>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</si>
  <si>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</si>
  <si>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</si>
  <si>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</si>
  <si>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</si>
  <si>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</si>
  <si>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</si>
  <si>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</si>
  <si>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</si>
  <si>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</si>
  <si>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</si>
  <si>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</si>
  <si>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</si>
  <si>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</si>
  <si>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</si>
  <si>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</si>
  <si>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</si>
  <si>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</si>
  <si>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</si>
  <si>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</si>
  <si>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</si>
  <si>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</si>
  <si>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</si>
  <si>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</si>
  <si>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</si>
  <si>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</si>
  <si>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</si>
  <si>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</si>
  <si>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</si>
  <si>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</si>
  <si>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</si>
  <si>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</si>
  <si>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</si>
  <si>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</si>
  <si>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</si>
  <si>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</si>
  <si>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</si>
  <si>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</si>
  <si>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</si>
  <si>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</si>
  <si>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</si>
  <si>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</si>
  <si>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</si>
  <si>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</si>
  <si>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</si>
  <si>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</si>
  <si>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</si>
  <si>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</si>
  <si>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</si>
  <si>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</si>
  <si>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</si>
  <si>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</si>
  <si>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</si>
  <si>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</si>
  <si>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</si>
  <si>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</si>
  <si>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</si>
  <si>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</si>
  <si>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</si>
  <si>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</si>
  <si>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</si>
  <si>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</si>
  <si>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</si>
  <si>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</si>
  <si>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</si>
  <si>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</si>
  <si>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</si>
  <si>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</si>
  <si>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</si>
  <si>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</si>
  <si>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</si>
  <si>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</si>
  <si>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</si>
  <si>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</si>
  <si>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</si>
  <si>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</si>
  <si>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</si>
  <si>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</si>
  <si>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</si>
  <si>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</si>
  <si>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</si>
  <si>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</si>
  <si>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</si>
  <si>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</si>
  <si>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</si>
  <si>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</si>
  <si>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</si>
  <si>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</si>
  <si>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</si>
  <si>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</si>
  <si>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</si>
  <si>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</si>
  <si>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</si>
  <si>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</si>
  <si>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</si>
  <si>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</si>
  <si>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</si>
  <si>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</si>
  <si>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</si>
  <si>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</si>
  <si>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</si>
  <si>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</si>
  <si>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</si>
  <si>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</si>
  <si>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</si>
  <si>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</si>
  <si>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</si>
  <si>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</si>
  <si>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</si>
  <si>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</si>
  <si>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</si>
  <si>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</si>
  <si>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</si>
  <si>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</si>
  <si>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</si>
  <si>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</si>
  <si>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</si>
  <si>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</si>
  <si>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</si>
  <si>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</si>
  <si>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</si>
  <si>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</si>
  <si>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</si>
  <si>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</si>
  <si>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</si>
  <si>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</si>
  <si>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</si>
  <si>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</si>
  <si>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</si>
  <si>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</si>
  <si>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</si>
  <si>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</si>
  <si>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</si>
  <si>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</si>
  <si>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</si>
  <si>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</si>
  <si>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</si>
  <si>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</si>
  <si>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</si>
  <si>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</si>
  <si>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</si>
  <si>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</si>
  <si>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</si>
  <si>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</si>
  <si>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</si>
  <si>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</si>
  <si>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</si>
  <si>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</si>
  <si>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</si>
  <si>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</si>
  <si>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</si>
  <si>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</si>
  <si>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</si>
  <si>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</si>
  <si>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</si>
  <si>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</si>
  <si>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</si>
  <si>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</si>
  <si>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</si>
  <si>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</si>
  <si>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</si>
  <si>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</si>
  <si>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</si>
  <si>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</si>
  <si>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</si>
  <si>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</si>
  <si>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</si>
  <si>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</si>
  <si>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</si>
  <si>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</si>
  <si>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</si>
  <si>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</si>
  <si>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</si>
  <si>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</si>
  <si>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</si>
  <si>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</si>
  <si>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</si>
  <si>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</si>
  <si>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</si>
  <si>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</si>
  <si>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</si>
  <si>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</si>
  <si>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</si>
  <si>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</si>
  <si>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</si>
  <si>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</si>
  <si>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</si>
  <si>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</si>
  <si>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</si>
  <si>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</si>
  <si>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</si>
  <si>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</si>
  <si>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</si>
  <si>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</si>
  <si>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</si>
  <si>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</si>
  <si>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</si>
  <si>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</si>
  <si>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</si>
  <si>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</si>
  <si>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</si>
  <si>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</si>
  <si>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</si>
  <si>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</si>
  <si>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</si>
  <si>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</si>
  <si>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</si>
  <si>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</si>
  <si>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</si>
  <si>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</si>
  <si>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</si>
  <si>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</si>
  <si>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</si>
  <si>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</si>
  <si>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</si>
  <si>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</si>
  <si>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</si>
  <si>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</si>
  <si>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</si>
  <si>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</si>
  <si>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</si>
  <si>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</si>
  <si>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</si>
  <si>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</si>
  <si>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</si>
  <si>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</si>
  <si>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</si>
  <si>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</si>
  <si>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</si>
  <si>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</si>
  <si>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</si>
  <si>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</si>
  <si>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</si>
  <si>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</si>
  <si>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</si>
  <si>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</si>
  <si>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</si>
  <si>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</si>
  <si>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</si>
  <si>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</si>
  <si>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</si>
  <si>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</si>
  <si>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</si>
  <si>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</si>
  <si>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</si>
  <si>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</si>
  <si>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</si>
  <si>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</si>
  <si>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</si>
  <si>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</si>
  <si>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</si>
  <si>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</si>
  <si>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</si>
  <si>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</si>
  <si>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</si>
  <si>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</si>
  <si>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</si>
  <si>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</si>
  <si>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</si>
  <si>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</si>
  <si>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</si>
  <si>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</si>
  <si>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</si>
  <si>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</si>
  <si>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</si>
  <si>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</si>
  <si>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</si>
  <si>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</si>
  <si>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</si>
  <si>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</si>
  <si>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</si>
  <si>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</si>
  <si>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</si>
  <si>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</si>
  <si>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</si>
  <si>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</si>
  <si>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</si>
  <si>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</si>
  <si>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</si>
  <si>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</si>
  <si>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</si>
  <si>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</si>
  <si>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</si>
  <si>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</si>
  <si>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</si>
  <si>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</si>
  <si>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</si>
  <si>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</si>
  <si>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</si>
  <si>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</si>
  <si>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</si>
  <si>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</si>
  <si>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</si>
  <si>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</si>
  <si>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</si>
  <si>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</si>
  <si>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</si>
  <si>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</si>
  <si>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</si>
  <si>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</si>
  <si>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</si>
  <si>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</si>
  <si>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</si>
  <si>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</si>
  <si>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</si>
  <si>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</si>
  <si>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</si>
  <si>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</si>
  <si>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</si>
  <si>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</si>
  <si>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</si>
  <si>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</si>
  <si>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</si>
  <si>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</si>
  <si>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</si>
  <si>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</si>
  <si>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</si>
  <si>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</si>
  <si>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</si>
  <si>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</si>
  <si>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</si>
  <si>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</si>
  <si>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</si>
  <si>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</si>
  <si>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</si>
  <si>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</si>
  <si>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</si>
  <si>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</si>
  <si>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</si>
  <si>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</si>
  <si>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</si>
  <si>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</si>
  <si>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</si>
  <si>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</si>
  <si>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</si>
  <si>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</si>
  <si>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</si>
  <si>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</si>
  <si>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</si>
  <si>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</si>
  <si>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</si>
  <si>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</si>
  <si>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</si>
  <si>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</si>
  <si>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</si>
  <si>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</si>
  <si>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</si>
  <si>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</si>
  <si>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</si>
  <si>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</si>
  <si>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</si>
  <si>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</si>
  <si>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</si>
  <si>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</si>
  <si>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</si>
  <si>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</si>
  <si>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</si>
  <si>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</si>
  <si>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</si>
  <si>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</si>
  <si>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</si>
  <si>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</si>
  <si>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</si>
  <si>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</si>
  <si>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</si>
  <si>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</si>
  <si>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</si>
  <si>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</si>
  <si>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</si>
  <si>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</si>
  <si>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</si>
  <si>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</si>
  <si>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</si>
  <si>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</si>
  <si>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</si>
  <si>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</si>
  <si>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</si>
  <si>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</si>
  <si>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</si>
  <si>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</si>
  <si>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</si>
  <si>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</si>
  <si>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</si>
  <si>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</si>
  <si>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</si>
  <si>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</si>
  <si>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</si>
  <si>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</si>
  <si>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</si>
  <si>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</si>
  <si>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</si>
  <si>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</si>
  <si>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</si>
  <si>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</si>
  <si>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</si>
  <si>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</si>
  <si>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</si>
  <si>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</si>
  <si>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</si>
  <si>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</si>
  <si>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</si>
  <si>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</si>
  <si>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</si>
  <si>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</si>
  <si>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</si>
  <si>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</si>
  <si>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</si>
  <si>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</si>
  <si>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</si>
  <si>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</si>
  <si>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</si>
  <si>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</si>
  <si>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</si>
  <si>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</si>
  <si>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</si>
  <si>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</si>
  <si>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</si>
  <si>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</si>
  <si>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</si>
  <si>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</si>
  <si>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</si>
  <si>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</si>
  <si>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</si>
  <si>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</si>
  <si>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</si>
  <si>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</si>
  <si>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</si>
  <si>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</si>
  <si>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</si>
  <si>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</si>
  <si>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</si>
  <si>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</si>
  <si>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</si>
  <si>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</si>
  <si>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</si>
  <si>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</si>
  <si>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</si>
  <si>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</si>
  <si>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</si>
  <si>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</si>
  <si>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</si>
  <si>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</si>
  <si>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</si>
  <si>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</si>
  <si>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</si>
  <si>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</si>
  <si>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</si>
  <si>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</si>
  <si>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</si>
  <si>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</si>
  <si>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</si>
  <si>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</si>
  <si>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</si>
  <si>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</si>
  <si>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</si>
  <si>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</si>
  <si>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</si>
  <si>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</si>
  <si>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</si>
  <si>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</si>
  <si>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</si>
  <si>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</si>
  <si>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</si>
  <si>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</si>
  <si>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</si>
  <si>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</si>
  <si>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</si>
  <si>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</si>
  <si>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</si>
  <si>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</si>
  <si>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</si>
  <si>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</si>
  <si>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</si>
  <si>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</si>
  <si>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</si>
  <si>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</si>
  <si>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</si>
  <si>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</si>
  <si>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</si>
  <si>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</si>
  <si>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</si>
  <si>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</si>
  <si>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</si>
  <si>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</si>
  <si>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</si>
  <si>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</si>
  <si>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</si>
  <si>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</si>
  <si>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</si>
  <si>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</si>
  <si>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</si>
  <si>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</si>
  <si>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</si>
  <si>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</si>
  <si>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</si>
  <si>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</si>
  <si>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</si>
  <si>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</si>
  <si>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</si>
  <si>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</si>
  <si>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</si>
  <si>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</si>
  <si>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</si>
  <si>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</si>
  <si>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</si>
  <si>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</si>
  <si>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</si>
  <si>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</si>
  <si>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</si>
  <si>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</si>
  <si>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</si>
  <si>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</si>
  <si>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</si>
  <si>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</si>
  <si>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</si>
  <si>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</si>
  <si>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</si>
  <si>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</si>
  <si>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</si>
  <si>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</si>
  <si>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</si>
  <si>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</si>
  <si>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</si>
  <si>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</si>
  <si>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</si>
  <si>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</si>
  <si>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</si>
  <si>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</si>
  <si>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</si>
  <si>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</si>
  <si>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</si>
  <si>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</si>
  <si>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</si>
  <si>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</si>
  <si>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</si>
  <si>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</si>
  <si>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</si>
  <si>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</si>
  <si>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</si>
  <si>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</si>
  <si>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</si>
  <si>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</si>
  <si>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</si>
  <si>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</si>
  <si>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</si>
  <si>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</si>
  <si>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</si>
  <si>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</si>
  <si>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</si>
  <si>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</si>
  <si>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</si>
  <si>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</si>
  <si>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</si>
  <si>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</si>
  <si>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</si>
  <si>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</si>
  <si>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</si>
  <si>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</si>
  <si>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</si>
  <si>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</si>
  <si>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</si>
  <si>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</si>
  <si>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</si>
  <si>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</si>
  <si>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</si>
  <si>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</si>
  <si>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</si>
  <si>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</si>
  <si>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</si>
  <si>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</si>
  <si>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</si>
  <si>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</si>
  <si>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</si>
  <si>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</si>
  <si>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</si>
  <si>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</si>
  <si>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</si>
  <si>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</si>
  <si>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</si>
  <si>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</si>
  <si>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</si>
  <si>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</si>
  <si>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</si>
  <si>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</si>
  <si>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</si>
  <si>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</si>
  <si>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</si>
  <si>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</si>
  <si>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</si>
  <si>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</si>
  <si>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</si>
  <si>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</si>
  <si>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</si>
  <si>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</si>
  <si>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</si>
  <si>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</si>
  <si>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</si>
  <si>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</si>
  <si>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</si>
  <si>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</si>
  <si>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</si>
  <si>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</si>
  <si>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</si>
  <si>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</si>
  <si>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</si>
  <si>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</si>
  <si>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</si>
  <si>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</si>
  <si>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</si>
  <si>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</si>
  <si>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</si>
  <si>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</si>
  <si>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</si>
  <si>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</si>
  <si>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</si>
  <si>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</si>
  <si>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</si>
  <si>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</si>
  <si>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</si>
  <si>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</si>
  <si>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</si>
  <si>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</si>
  <si>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</si>
  <si>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</si>
  <si>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</si>
  <si>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</si>
  <si>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</si>
  <si>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</si>
  <si>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</si>
  <si>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</si>
  <si>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</si>
  <si>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</si>
  <si>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</si>
  <si>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</si>
  <si>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</si>
  <si>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</si>
  <si>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</si>
  <si>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</si>
  <si>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</si>
  <si>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</si>
  <si>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</si>
  <si>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</si>
  <si>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</si>
  <si>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</si>
  <si>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</si>
  <si>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</si>
  <si>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</si>
  <si>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</si>
  <si>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</si>
  <si>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</si>
  <si>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</si>
  <si>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</si>
  <si>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</si>
  <si>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</si>
  <si>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</si>
  <si>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</si>
  <si>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</si>
  <si>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</si>
  <si>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</si>
  <si>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</si>
  <si>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</si>
  <si>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</si>
  <si>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</si>
  <si>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</si>
  <si>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</si>
  <si>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</si>
  <si>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</si>
  <si>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</si>
  <si>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</si>
  <si>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</si>
  <si>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</si>
  <si>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</si>
  <si>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</si>
  <si>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</si>
  <si>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</si>
  <si>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</si>
  <si>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</si>
  <si>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</si>
  <si>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</si>
  <si>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</si>
  <si>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</si>
  <si>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</si>
  <si>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</si>
  <si>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</si>
  <si>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</si>
  <si>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</si>
  <si>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</si>
  <si>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</si>
  <si>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</si>
  <si>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</si>
  <si>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</si>
  <si>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</si>
  <si>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</si>
  <si>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</si>
  <si>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</si>
  <si>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</si>
  <si>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</si>
  <si>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</si>
  <si>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</si>
  <si>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</si>
  <si>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</si>
  <si>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</si>
  <si>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</si>
  <si>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</si>
  <si>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</si>
  <si>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</si>
  <si>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</si>
  <si>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</si>
  <si>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</si>
  <si>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</si>
  <si>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</si>
  <si>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</si>
  <si>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</si>
  <si>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</si>
  <si>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</si>
  <si>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</si>
  <si>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</si>
  <si>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</si>
  <si>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</si>
  <si>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</si>
  <si>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</si>
  <si>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</si>
  <si>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</si>
  <si>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</si>
  <si>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</si>
  <si>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</si>
  <si>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</si>
  <si>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</si>
  <si>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</si>
  <si>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</si>
  <si>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</si>
  <si>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</si>
  <si>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</si>
  <si>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</si>
  <si>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</si>
  <si>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</si>
  <si>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</si>
  <si>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</si>
  <si>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</si>
  <si>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</si>
  <si>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</si>
  <si>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</si>
  <si>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</si>
  <si>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</si>
  <si>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</si>
  <si>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</si>
  <si>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</si>
  <si>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</si>
  <si>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</si>
  <si>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</si>
  <si>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</si>
  <si>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</si>
  <si>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</si>
  <si>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</si>
  <si>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</si>
  <si>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</si>
  <si>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</si>
  <si>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</si>
  <si>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</si>
  <si>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</si>
  <si>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</si>
  <si>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</si>
  <si>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</si>
  <si>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</si>
  <si>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</si>
  <si>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</si>
  <si>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</si>
  <si>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</si>
  <si>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</si>
  <si>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</si>
  <si>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</si>
  <si>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</si>
  <si>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</si>
  <si>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</si>
  <si>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</si>
  <si>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</si>
  <si>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</si>
  <si>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</si>
  <si>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</si>
  <si>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</si>
  <si>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</si>
  <si>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</si>
  <si>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</si>
  <si>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</si>
  <si>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</si>
  <si>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</si>
  <si>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</si>
  <si>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</si>
  <si>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</si>
  <si>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</si>
  <si>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</si>
  <si>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</si>
  <si>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</si>
  <si>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</si>
  <si>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</si>
  <si>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</si>
  <si>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</si>
  <si>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</si>
  <si>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</si>
  <si>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</si>
  <si>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</si>
  <si>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</si>
  <si>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</si>
  <si>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</si>
  <si>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</si>
  <si>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</si>
  <si>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</si>
  <si>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</si>
  <si>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</si>
  <si>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</si>
  <si>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</si>
  <si>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</si>
  <si>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</si>
  <si>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</si>
  <si>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</si>
  <si>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</si>
  <si>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</si>
  <si>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</si>
  <si>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</si>
  <si>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</si>
  <si>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</si>
  <si>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</si>
  <si>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</si>
  <si>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</si>
  <si>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</si>
  <si>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</si>
  <si>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</si>
  <si>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</si>
  <si>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</si>
  <si>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</si>
  <si>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</si>
  <si>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</si>
  <si>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</si>
  <si>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</si>
  <si>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</si>
  <si>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</si>
  <si>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</si>
  <si>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</si>
  <si>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</si>
  <si>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</si>
  <si>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</si>
  <si>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</si>
  <si>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</si>
  <si>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</si>
  <si>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</si>
  <si>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</si>
  <si>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</si>
  <si>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</si>
  <si>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</si>
  <si>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</si>
  <si>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</si>
  <si>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</si>
  <si>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</si>
  <si>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</si>
  <si>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</si>
  <si>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</si>
  <si>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</si>
  <si>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</si>
  <si>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</si>
  <si>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</si>
  <si>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</si>
  <si>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</si>
  <si>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</si>
  <si>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</si>
  <si>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</si>
  <si>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</si>
  <si>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</si>
  <si>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</si>
  <si>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</si>
  <si>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</si>
  <si>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</si>
  <si>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</si>
  <si>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</si>
  <si>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</si>
  <si>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</si>
  <si>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</si>
  <si>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</si>
  <si>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</si>
  <si>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</si>
  <si>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</si>
  <si>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</si>
  <si>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</si>
  <si>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</si>
  <si>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</si>
  <si>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</si>
  <si>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</si>
  <si>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</si>
  <si>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</si>
  <si>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</si>
  <si>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</si>
  <si>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</si>
  <si>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</si>
  <si>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</si>
  <si>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</si>
  <si>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</si>
  <si>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</si>
  <si>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</si>
  <si>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</si>
  <si>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</si>
  <si>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</si>
  <si>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</si>
  <si>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</si>
  <si>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</si>
  <si>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</si>
  <si>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</si>
  <si>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</si>
  <si>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</si>
  <si>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</si>
  <si>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</si>
  <si>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</si>
  <si>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</si>
  <si>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</si>
  <si>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</si>
  <si>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</si>
  <si>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</si>
  <si>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</si>
  <si>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</si>
  <si>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</si>
  <si>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</si>
  <si>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</si>
  <si>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</si>
  <si>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</si>
  <si>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</si>
  <si>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</si>
  <si>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</si>
  <si>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</si>
  <si>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</si>
  <si>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</si>
  <si>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</si>
  <si>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</si>
  <si>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</si>
  <si>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</si>
  <si>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</si>
  <si>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</si>
  <si>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</si>
  <si>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</si>
  <si>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</si>
  <si>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</si>
  <si>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</si>
  <si>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</si>
  <si>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</si>
  <si>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</si>
  <si>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</si>
  <si>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</si>
  <si>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</si>
  <si>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</si>
  <si>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</si>
  <si>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</si>
  <si>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</si>
  <si>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</si>
  <si>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</si>
  <si>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</si>
  <si>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</si>
  <si>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</si>
  <si>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</si>
  <si>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</si>
  <si>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</si>
  <si>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</si>
  <si>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</si>
  <si>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</si>
  <si>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</si>
  <si>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</si>
  <si>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</si>
  <si>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</si>
  <si>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</si>
  <si>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</si>
  <si>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</si>
  <si>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</si>
  <si>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</si>
  <si>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</si>
  <si>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</si>
  <si>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</si>
  <si>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</si>
  <si>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</si>
  <si>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</si>
  <si>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</si>
  <si>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</si>
  <si>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</si>
  <si>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</si>
  <si>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</si>
  <si>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</si>
  <si>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</si>
  <si>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</si>
  <si>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</si>
  <si>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</si>
  <si>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</si>
  <si>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</si>
  <si>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</si>
  <si>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</si>
  <si>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</si>
  <si>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</si>
  <si>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</si>
  <si>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</si>
  <si>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</si>
  <si>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</si>
  <si>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</si>
  <si>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</si>
  <si>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</si>
  <si>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</si>
  <si>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</si>
  <si>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</si>
  <si>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</si>
  <si>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</si>
  <si>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</si>
  <si>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</si>
  <si>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</si>
  <si>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</si>
  <si>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</si>
  <si>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</si>
  <si>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</si>
  <si>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</si>
  <si>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</si>
  <si>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</si>
  <si>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</si>
  <si>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</si>
  <si>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</si>
  <si>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</si>
  <si>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</si>
  <si>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</si>
  <si>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</si>
  <si>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</si>
  <si>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</si>
  <si>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</si>
  <si>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</si>
  <si>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</si>
  <si>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</si>
  <si>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</si>
  <si>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</si>
  <si>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</si>
  <si>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</si>
  <si>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</si>
  <si>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</si>
  <si>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</si>
  <si>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</si>
  <si>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</si>
  <si>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</si>
  <si>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</si>
  <si>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</si>
  <si>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</si>
  <si>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</si>
  <si>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</si>
  <si>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</si>
  <si>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</si>
  <si>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</si>
  <si>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</si>
  <si>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</si>
  <si>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</si>
  <si>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</si>
  <si>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</si>
  <si>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</si>
  <si>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</si>
  <si>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</si>
  <si>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</si>
  <si>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</si>
  <si>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</si>
  <si>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</si>
  <si>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</si>
  <si>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</si>
  <si>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</si>
  <si>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</si>
  <si>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</si>
  <si>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</si>
  <si>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</si>
  <si>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</si>
  <si>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</si>
  <si>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</si>
  <si>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</si>
  <si>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</si>
  <si>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</si>
  <si>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</si>
  <si>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</si>
  <si>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</si>
  <si>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</si>
  <si>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</si>
  <si>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</si>
  <si>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</si>
  <si>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</si>
  <si>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</si>
  <si>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</si>
  <si>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</si>
  <si>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</si>
  <si>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</si>
  <si>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</si>
  <si>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</si>
  <si>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</si>
  <si>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</si>
  <si>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</si>
  <si>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</si>
  <si>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</si>
  <si>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</si>
  <si>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</si>
  <si>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</si>
  <si>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</si>
  <si>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</si>
  <si>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</si>
  <si>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</si>
  <si>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</si>
  <si>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</si>
  <si>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</si>
  <si>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</si>
  <si>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</si>
  <si>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</si>
  <si>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</si>
  <si>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</si>
  <si>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</si>
  <si>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</si>
  <si>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</si>
  <si>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</si>
  <si>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</si>
  <si>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</si>
  <si>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</si>
  <si>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</si>
  <si>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</si>
  <si>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</si>
  <si>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</si>
  <si>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</si>
  <si>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</si>
  <si>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</si>
  <si>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</si>
  <si>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</si>
  <si>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</si>
  <si>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</si>
  <si>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</si>
  <si>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</si>
  <si>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</si>
  <si>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</si>
  <si>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</si>
  <si>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</si>
  <si>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</si>
  <si>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</si>
  <si>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</si>
  <si>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</si>
  <si>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</si>
  <si>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</si>
  <si>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</si>
  <si>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</si>
  <si>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</si>
  <si>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</si>
  <si>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</si>
  <si>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</si>
  <si>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</si>
  <si>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</si>
  <si>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</si>
  <si>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</si>
  <si>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</si>
  <si>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</si>
  <si>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</si>
  <si>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</si>
  <si>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</si>
  <si>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</si>
  <si>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</si>
  <si>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</si>
  <si>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</si>
  <si>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</si>
  <si>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</si>
  <si>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</si>
  <si>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</si>
  <si>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</si>
  <si>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</si>
  <si>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</si>
  <si>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</si>
  <si>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</si>
  <si>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</si>
  <si>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</si>
  <si>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</si>
  <si>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</si>
  <si>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</si>
  <si>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</si>
  <si>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</si>
  <si>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</si>
  <si>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</si>
  <si>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</si>
  <si>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</si>
  <si>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</si>
  <si>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</si>
  <si>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</si>
  <si>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</si>
  <si>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</si>
  <si>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</si>
  <si>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</si>
  <si>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</si>
  <si>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</si>
  <si>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</si>
  <si>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</si>
  <si>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</si>
  <si>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</si>
  <si>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</si>
  <si>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</si>
  <si>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</si>
  <si>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</si>
  <si>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</si>
  <si>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</si>
  <si>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</si>
  <si>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</si>
  <si>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</si>
  <si>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</si>
  <si>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</si>
  <si>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</si>
  <si>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</si>
  <si>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</si>
  <si>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</si>
  <si>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</si>
  <si>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</si>
  <si>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</si>
  <si>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</si>
  <si>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</si>
  <si>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</si>
  <si>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</si>
  <si>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</si>
  <si>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</si>
  <si>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</si>
  <si>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</si>
  <si>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</si>
  <si>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</si>
  <si>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</si>
  <si>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</si>
  <si>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</si>
  <si>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</si>
  <si>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</si>
  <si>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</si>
  <si>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</si>
  <si>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</si>
  <si>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</si>
  <si>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</si>
  <si>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</si>
  <si>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</si>
  <si>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</si>
  <si>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</si>
  <si>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</si>
  <si>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</si>
  <si>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</si>
  <si>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</si>
  <si>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</si>
  <si>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</si>
  <si>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</si>
  <si>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</si>
  <si>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</si>
  <si>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</si>
  <si>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</si>
  <si>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</si>
  <si>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</si>
  <si>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</si>
  <si>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</si>
  <si>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</si>
  <si>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</si>
  <si>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</si>
  <si>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</si>
  <si>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</si>
  <si>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</si>
  <si>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</si>
  <si>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</si>
  <si>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</si>
  <si>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</si>
  <si>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</si>
  <si>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</si>
  <si>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</si>
  <si>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</si>
  <si>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</si>
  <si>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</si>
  <si>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</si>
  <si>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</si>
  <si>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</si>
  <si>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</si>
  <si>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</si>
  <si>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</si>
  <si>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</si>
  <si>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</si>
  <si>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</si>
  <si>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</si>
  <si>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</si>
  <si>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</si>
  <si>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</si>
  <si>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</si>
  <si>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</si>
  <si>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</si>
  <si>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</si>
  <si>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</si>
  <si>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</si>
  <si>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</si>
  <si>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</si>
  <si>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</si>
  <si>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</si>
  <si>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</si>
  <si>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</si>
  <si>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</si>
  <si>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</si>
  <si>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</si>
  <si>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</si>
  <si>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</si>
  <si>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</si>
  <si>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</si>
  <si>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</si>
  <si>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</si>
  <si>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</si>
  <si>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</si>
  <si>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</si>
  <si>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</si>
  <si>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</si>
  <si>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</si>
  <si>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</si>
  <si>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</si>
  <si>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</si>
  <si>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</si>
  <si>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</si>
  <si>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</si>
  <si>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</si>
  <si>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</si>
  <si>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</si>
  <si>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</si>
  <si>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</si>
  <si>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</si>
  <si>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</si>
  <si>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</si>
  <si>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</si>
  <si>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</si>
  <si>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</si>
  <si>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</si>
  <si>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</si>
  <si>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</si>
  <si>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</si>
  <si>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</si>
  <si>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</si>
  <si>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</si>
  <si>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</si>
  <si>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</si>
  <si>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</si>
  <si>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</si>
  <si>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</si>
  <si>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</si>
  <si>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</si>
  <si>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</si>
  <si>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</si>
  <si>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</si>
  <si>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</si>
  <si>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</si>
  <si>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</si>
  <si>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</si>
  <si>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</si>
  <si>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</si>
  <si>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</si>
  <si>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</si>
  <si>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</si>
  <si>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</si>
  <si>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</si>
  <si>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</si>
  <si>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</si>
  <si>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</si>
  <si>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</si>
  <si>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</si>
  <si>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</si>
  <si>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</si>
  <si>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</si>
  <si>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</si>
  <si>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</si>
  <si>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</si>
  <si>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</si>
  <si>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</si>
  <si>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</si>
  <si>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</si>
  <si>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</si>
  <si>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</si>
  <si>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</si>
  <si>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</si>
  <si>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</si>
  <si>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</si>
  <si>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</si>
  <si>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</si>
  <si>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</si>
  <si>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</si>
  <si>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</si>
  <si>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</si>
  <si>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</si>
  <si>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</si>
  <si>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</si>
  <si>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</si>
  <si>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</si>
  <si>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</si>
  <si>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</si>
  <si>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</si>
  <si>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</si>
  <si>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</si>
  <si>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</si>
  <si>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</si>
  <si>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</si>
  <si>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</si>
  <si>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</si>
  <si>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</si>
  <si>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</si>
  <si>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</si>
  <si>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</si>
  <si>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</si>
  <si>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</si>
  <si>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</si>
  <si>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</si>
  <si>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</si>
  <si>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</si>
  <si>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</si>
  <si>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</si>
  <si>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</si>
  <si>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</si>
  <si>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</si>
  <si>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</si>
  <si>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</si>
  <si>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</si>
  <si>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</si>
  <si>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</si>
  <si>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</si>
  <si>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</si>
  <si>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</si>
  <si>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</si>
  <si>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</si>
  <si>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</si>
  <si>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</si>
  <si>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</si>
  <si>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</si>
  <si>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</si>
  <si>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</si>
  <si>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</si>
  <si>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</si>
  <si>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</si>
  <si>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</si>
  <si>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</si>
  <si>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</si>
  <si>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</si>
  <si>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</si>
  <si>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</si>
  <si>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</si>
  <si>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</si>
  <si>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</si>
  <si>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</si>
  <si>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</si>
  <si>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</si>
  <si>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</si>
  <si>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</si>
  <si>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</si>
  <si>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</si>
  <si>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</si>
  <si>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</si>
  <si>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</si>
  <si>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</si>
  <si>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</si>
  <si>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</si>
  <si>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</si>
  <si>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</si>
  <si>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</si>
  <si>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</si>
  <si>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</si>
  <si>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</si>
  <si>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</si>
  <si>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</si>
  <si>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</si>
  <si>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</si>
  <si>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</si>
  <si>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</si>
  <si>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</si>
  <si>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</si>
  <si>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</si>
  <si>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</si>
  <si>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</si>
  <si>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</si>
  <si>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</si>
  <si>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</si>
  <si>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</si>
  <si>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</si>
  <si>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</si>
  <si>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</si>
  <si>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</si>
  <si>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</si>
  <si>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</si>
  <si>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</si>
  <si>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</si>
  <si>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</si>
  <si>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</si>
  <si>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</si>
  <si>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</si>
  <si>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</si>
  <si>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</si>
  <si>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</si>
  <si>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</si>
  <si>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</si>
  <si>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</si>
  <si>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</si>
  <si>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</si>
  <si>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</si>
  <si>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</si>
  <si>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</si>
  <si>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</si>
  <si>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</si>
  <si>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</si>
  <si>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</si>
  <si>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</si>
  <si>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</si>
  <si>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</si>
  <si>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</si>
  <si>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</si>
  <si>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</si>
  <si>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</si>
  <si>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</si>
  <si>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</si>
  <si>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</si>
  <si>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</si>
  <si>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</si>
  <si>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</si>
  <si>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</si>
  <si>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</si>
  <si>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</si>
  <si>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</si>
  <si>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</si>
  <si>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</si>
  <si>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</si>
  <si>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</si>
  <si>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</si>
  <si>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</si>
  <si>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</si>
  <si>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</si>
  <si>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</si>
  <si>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</si>
  <si>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</si>
  <si>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</si>
  <si>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</si>
  <si>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</si>
  <si>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</si>
  <si>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</si>
  <si>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</si>
  <si>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</si>
  <si>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</si>
  <si>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</si>
  <si>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</si>
  <si>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</si>
  <si>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</si>
  <si>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</si>
  <si>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</si>
  <si>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</si>
  <si>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</si>
  <si>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</si>
  <si>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</si>
  <si>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</si>
  <si>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</si>
  <si>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</si>
  <si>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</si>
  <si>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</si>
  <si>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</si>
  <si>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</si>
  <si>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</si>
  <si>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</si>
  <si>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</si>
  <si>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</si>
  <si>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</si>
  <si>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</si>
  <si>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</si>
  <si>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</si>
  <si>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</si>
  <si>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</si>
  <si>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</si>
  <si>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</si>
  <si>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</si>
  <si>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</si>
  <si>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</si>
  <si>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</si>
  <si>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</si>
  <si>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</si>
  <si>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</si>
  <si>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</si>
  <si>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</si>
  <si>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</si>
  <si>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</si>
  <si>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</si>
  <si>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</si>
  <si>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</si>
  <si>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</si>
  <si>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</si>
  <si>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</si>
  <si>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</si>
  <si>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</si>
  <si>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</si>
  <si>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</si>
  <si>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</si>
  <si>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</si>
  <si>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</si>
  <si>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</si>
  <si>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</si>
  <si>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</si>
  <si>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</si>
  <si>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</si>
  <si>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</si>
  <si>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</si>
  <si>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</si>
  <si>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</si>
  <si>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</si>
  <si>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</si>
  <si>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</si>
  <si>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</si>
  <si>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</si>
  <si>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</si>
  <si>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</si>
  <si>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</si>
  <si>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</si>
  <si>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</si>
  <si>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</si>
  <si>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</si>
  <si>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</si>
  <si>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</si>
  <si>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</si>
  <si>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</si>
  <si>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</si>
  <si>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</si>
  <si>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</si>
  <si>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</si>
  <si>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</si>
  <si>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</si>
  <si>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</si>
  <si>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</si>
  <si>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</si>
  <si>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</si>
  <si>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</si>
  <si>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</si>
  <si>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</si>
  <si>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</si>
  <si>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</si>
  <si>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</si>
  <si>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</si>
  <si>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</si>
  <si>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</si>
  <si>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</si>
  <si>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</si>
  <si>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</si>
  <si>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</si>
  <si>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</si>
  <si>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</si>
  <si>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</si>
  <si>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</si>
  <si>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</si>
  <si>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</si>
  <si>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</si>
  <si>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</si>
  <si>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</si>
  <si>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</si>
  <si>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</si>
  <si>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</si>
  <si>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</si>
  <si>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</si>
  <si>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</si>
  <si>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</si>
  <si>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</si>
  <si>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</si>
  <si>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</si>
  <si>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</si>
  <si>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</si>
  <si>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</si>
  <si>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</si>
  <si>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</si>
  <si>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</si>
  <si>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</si>
  <si>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</si>
  <si>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</si>
  <si>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</si>
  <si>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</si>
  <si>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</si>
  <si>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</si>
  <si>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</si>
  <si>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</si>
  <si>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</si>
  <si>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</si>
  <si>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</si>
  <si>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</si>
  <si>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</si>
  <si>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</si>
  <si>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</si>
  <si>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</si>
  <si>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</si>
  <si>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</si>
  <si>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</si>
  <si>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</si>
  <si>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</si>
  <si>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</si>
  <si>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</si>
  <si>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</si>
  <si>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</si>
  <si>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</si>
  <si>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</si>
  <si>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</si>
  <si>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</si>
  <si>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</si>
  <si>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</si>
  <si>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</si>
  <si>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</si>
  <si>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</si>
  <si>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</si>
  <si>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</si>
  <si>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</si>
  <si>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</si>
  <si>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</si>
  <si>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</si>
  <si>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</si>
  <si>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</si>
  <si>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</si>
  <si>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</si>
  <si>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</si>
  <si>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</si>
  <si>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</si>
  <si>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</si>
  <si>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</si>
  <si>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</si>
  <si>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</si>
  <si>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</si>
  <si>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</si>
  <si>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</si>
  <si>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</si>
  <si>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</si>
  <si>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</si>
  <si>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</si>
  <si>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</si>
  <si>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</si>
  <si>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</si>
  <si>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</si>
  <si>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</si>
  <si>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</si>
  <si>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</si>
  <si>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</si>
  <si>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</si>
  <si>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</si>
  <si>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</si>
  <si>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</si>
  <si>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</si>
  <si>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</si>
  <si>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</si>
  <si>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</si>
  <si>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</si>
  <si>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</si>
  <si>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</si>
  <si>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</si>
  <si>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</si>
  <si>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</si>
  <si>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</si>
  <si>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</si>
  <si>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</si>
  <si>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</si>
  <si>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</si>
  <si>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</si>
  <si>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</si>
  <si>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</si>
  <si>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</si>
  <si>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</si>
  <si>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</si>
  <si>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</si>
  <si>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</si>
  <si>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</si>
  <si>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</si>
  <si>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</si>
  <si>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</si>
  <si>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</si>
  <si>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</si>
  <si>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</si>
  <si>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</si>
  <si>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</si>
  <si>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</si>
  <si>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</si>
  <si>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</si>
  <si>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</si>
  <si>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</si>
  <si>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</si>
  <si>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</si>
  <si>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</si>
  <si>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</si>
  <si>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</si>
  <si>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</si>
  <si>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</si>
  <si>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</si>
  <si>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</si>
  <si>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</si>
  <si>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</si>
  <si>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</si>
  <si>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</si>
  <si>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</si>
  <si>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</si>
  <si>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</si>
  <si>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</si>
  <si>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</si>
  <si>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</si>
  <si>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</si>
  <si>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</si>
  <si>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</si>
  <si>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</si>
  <si>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</si>
  <si>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</si>
  <si>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</si>
  <si>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</si>
  <si>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</si>
  <si>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</si>
  <si>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</si>
  <si>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</si>
  <si>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</si>
  <si>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</si>
  <si>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</si>
  <si>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</si>
  <si>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</si>
  <si>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</si>
  <si>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</si>
  <si>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</si>
  <si>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</si>
  <si>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</si>
  <si>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</si>
  <si>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</si>
  <si>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</si>
  <si>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</si>
  <si>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</si>
  <si>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</si>
  <si>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</si>
  <si>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</si>
  <si>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</si>
  <si>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</si>
  <si>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</si>
  <si>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</si>
  <si>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</si>
  <si>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</si>
  <si>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</si>
  <si>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</si>
  <si>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</si>
  <si>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</si>
  <si>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</si>
  <si>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</si>
  <si>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</si>
  <si>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</si>
  <si>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</si>
  <si>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</si>
  <si>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</si>
  <si>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</si>
  <si>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</si>
  <si>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</si>
  <si>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</si>
  <si>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</si>
  <si>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</si>
  <si>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</si>
  <si>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</si>
  <si>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</si>
  <si>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</si>
  <si>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</si>
  <si>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</si>
  <si>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</si>
  <si>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</si>
  <si>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</si>
  <si>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</si>
  <si>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</si>
  <si>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</si>
  <si>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</si>
  <si>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</si>
  <si>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</si>
  <si>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</si>
  <si>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</si>
  <si>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</si>
  <si>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</si>
  <si>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</si>
  <si>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</si>
  <si>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</si>
  <si>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</si>
  <si>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</si>
  <si>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</si>
  <si>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</si>
  <si>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</si>
  <si>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</si>
  <si>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</si>
  <si>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</si>
  <si>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</si>
  <si>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</si>
  <si>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</si>
  <si>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</si>
  <si>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</si>
  <si>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</si>
  <si>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</si>
  <si>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</si>
  <si>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</si>
  <si>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</si>
  <si>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</si>
  <si>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</si>
  <si>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</si>
  <si>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</si>
  <si>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</si>
  <si>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</si>
  <si>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</si>
  <si>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</si>
  <si>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</si>
  <si>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</si>
  <si>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</si>
  <si>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</si>
  <si>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</si>
  <si>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</si>
  <si>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</si>
  <si>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</si>
  <si>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</si>
  <si>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</si>
  <si>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</si>
  <si>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</si>
  <si>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</si>
  <si>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</si>
  <si>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</si>
  <si>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</si>
  <si>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</si>
  <si>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</si>
  <si>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</si>
  <si>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</si>
  <si>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</si>
  <si>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</si>
  <si>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</si>
  <si>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</si>
  <si>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</si>
  <si>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</si>
  <si>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</si>
  <si>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</si>
  <si>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</si>
  <si>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</si>
  <si>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</si>
  <si>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</si>
  <si>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</si>
  <si>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</si>
  <si>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</si>
  <si>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</si>
  <si>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</si>
  <si>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</si>
  <si>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</si>
  <si>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</si>
  <si>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</si>
  <si>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</si>
  <si>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</si>
  <si>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</si>
  <si>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</si>
  <si>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</si>
  <si>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</si>
  <si>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</si>
  <si>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</si>
  <si>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</si>
  <si>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</si>
  <si>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</si>
  <si>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</si>
  <si>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</si>
  <si>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</si>
  <si>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</si>
  <si>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</si>
  <si>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</si>
  <si>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</si>
  <si>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</si>
  <si>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</si>
  <si>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</si>
  <si>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</si>
  <si>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</si>
  <si>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</si>
  <si>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</si>
  <si>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</si>
  <si>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</si>
  <si>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</si>
  <si>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</si>
  <si>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</si>
  <si>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</si>
  <si>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</si>
  <si>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</si>
  <si>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</si>
  <si>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</si>
  <si>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</si>
  <si>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</si>
  <si>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</si>
  <si>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</si>
  <si>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</si>
  <si>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</si>
  <si>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</si>
  <si>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</si>
  <si>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</si>
  <si>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</si>
  <si>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</si>
  <si>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</si>
  <si>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</si>
  <si>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</si>
  <si>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</si>
  <si>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</si>
  <si>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</si>
  <si>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</si>
  <si>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</si>
  <si>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</si>
  <si>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</si>
  <si>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</si>
  <si>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</si>
  <si>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</si>
  <si>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</si>
  <si>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</si>
  <si>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</si>
  <si>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</si>
  <si>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</si>
  <si>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</si>
  <si>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</si>
  <si>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</si>
  <si>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</si>
  <si>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</si>
  <si>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</si>
  <si>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</si>
  <si>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</si>
  <si>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</si>
  <si>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</si>
  <si>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</si>
  <si>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</si>
  <si>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</si>
  <si>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</si>
  <si>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</si>
  <si>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</si>
  <si>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</si>
  <si>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</si>
  <si>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</si>
  <si>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</si>
  <si>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</si>
  <si>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</si>
  <si>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</si>
  <si>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</si>
  <si>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</si>
  <si>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</si>
  <si>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</si>
  <si>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</si>
  <si>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</si>
  <si>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</si>
  <si>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</si>
  <si>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</si>
  <si>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</si>
  <si>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</si>
  <si>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</si>
  <si>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</si>
  <si>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</si>
  <si>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</si>
  <si>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</si>
  <si>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</si>
  <si>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</si>
  <si>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</si>
  <si>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</si>
  <si>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</si>
  <si>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</si>
  <si>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</si>
  <si>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</si>
  <si>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</si>
  <si>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</si>
  <si>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</si>
  <si>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</si>
  <si>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</si>
  <si>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</si>
  <si>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</si>
  <si>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</si>
  <si>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</si>
  <si>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</si>
  <si>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</si>
  <si>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</si>
  <si>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</si>
  <si>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</si>
  <si>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</si>
  <si>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</si>
  <si>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</si>
  <si>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</si>
  <si>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</si>
  <si>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</si>
  <si>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</si>
  <si>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</si>
  <si>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</si>
  <si>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</si>
  <si>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</si>
  <si>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</si>
  <si>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</si>
  <si>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</si>
  <si>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</si>
  <si>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</si>
  <si>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</si>
  <si>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</si>
  <si>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</si>
  <si>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</si>
  <si>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</si>
  <si>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</si>
  <si>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</si>
  <si>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</si>
  <si>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</si>
  <si>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</si>
  <si>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</si>
  <si>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</si>
  <si>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</si>
  <si>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</si>
  <si>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</si>
  <si>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</si>
  <si>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</si>
  <si>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</si>
  <si>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</si>
  <si>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</si>
  <si>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</si>
  <si>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</si>
  <si>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</si>
  <si>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</si>
  <si>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</si>
  <si>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</si>
  <si>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</si>
  <si>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</si>
  <si>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</si>
  <si>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</si>
  <si>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</si>
  <si>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</si>
  <si>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</si>
  <si>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</si>
  <si>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</si>
  <si>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</si>
  <si>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</si>
  <si>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</si>
  <si>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</si>
  <si>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</si>
  <si>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</si>
  <si>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</si>
  <si>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</si>
  <si>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</si>
  <si>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</si>
  <si>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</si>
  <si>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</si>
  <si>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</si>
  <si>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</si>
  <si>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</si>
  <si>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</si>
  <si>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</si>
  <si>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</si>
  <si>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</si>
  <si>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</si>
  <si>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</si>
  <si>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</si>
  <si>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</si>
  <si>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</si>
  <si>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</si>
  <si>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</si>
  <si>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</si>
  <si>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</si>
  <si>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</si>
  <si>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</si>
  <si>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</si>
  <si>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</si>
  <si>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</si>
  <si>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</si>
  <si>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</si>
  <si>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</si>
  <si>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</si>
  <si>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</si>
  <si>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</si>
  <si>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</si>
  <si>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</si>
  <si>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</si>
  <si>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</si>
  <si>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</si>
  <si>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</si>
  <si>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</si>
  <si>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</si>
  <si>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</si>
  <si>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</si>
  <si>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</si>
  <si>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</si>
  <si>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</si>
  <si>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</si>
  <si>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</si>
  <si>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</si>
  <si>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</si>
  <si>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</si>
  <si>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</si>
  <si>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</si>
  <si>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</si>
  <si>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</si>
  <si>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</si>
  <si>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</si>
  <si>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</si>
  <si>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</si>
  <si>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</si>
  <si>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</si>
  <si>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</si>
  <si>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</si>
  <si>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</si>
  <si>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</si>
  <si>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</si>
  <si>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</si>
  <si>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</si>
  <si>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</si>
  <si>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</si>
  <si>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</si>
  <si>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</si>
  <si>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</si>
  <si>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</si>
  <si>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</si>
  <si>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</si>
  <si>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</si>
  <si>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</si>
  <si>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</si>
  <si>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</si>
  <si>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</si>
  <si>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</si>
  <si>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</si>
  <si>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</si>
  <si>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</si>
  <si>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</si>
  <si>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</si>
  <si>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</si>
  <si>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</si>
  <si>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</si>
  <si>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</si>
  <si>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</si>
  <si>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</si>
  <si>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</si>
  <si>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</si>
  <si>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</si>
  <si>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</si>
  <si>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</si>
  <si>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</si>
  <si>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</si>
  <si>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</si>
  <si>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</si>
  <si>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</si>
  <si>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</si>
  <si>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</si>
  <si>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</si>
  <si>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</si>
  <si>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</si>
  <si>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</si>
  <si>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</si>
  <si>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</si>
  <si>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</si>
  <si>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</si>
  <si>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</si>
  <si>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</si>
  <si>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</si>
  <si>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</si>
  <si>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</si>
  <si>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</si>
  <si>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</si>
  <si>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</si>
  <si>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</si>
  <si>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</si>
  <si>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</si>
  <si>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</si>
  <si>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</si>
  <si>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</si>
  <si>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</si>
  <si>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</si>
  <si>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</si>
  <si>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</si>
  <si>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</si>
  <si>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</si>
  <si>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</si>
  <si>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</si>
  <si>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</si>
  <si>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</si>
  <si>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</si>
  <si>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</si>
  <si>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</si>
  <si>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</si>
  <si>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</si>
  <si>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</si>
  <si>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</si>
  <si>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</si>
  <si>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</si>
  <si>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</si>
  <si>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</si>
  <si>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</si>
  <si>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</si>
  <si>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</si>
  <si>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</si>
  <si>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</si>
  <si>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</si>
  <si>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</si>
  <si>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</si>
  <si>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</si>
  <si>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</si>
  <si>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</si>
  <si>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</si>
  <si>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</si>
  <si>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</si>
  <si>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</si>
  <si>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</si>
  <si>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</si>
  <si>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</si>
  <si>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</si>
  <si>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</si>
  <si>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</si>
  <si>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</si>
  <si>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</si>
  <si>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</si>
  <si>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</si>
  <si>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</si>
  <si>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</si>
  <si>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</si>
  <si>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</si>
  <si>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</si>
  <si>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</si>
  <si>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</si>
  <si>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</si>
  <si>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</si>
  <si>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</si>
  <si>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</si>
  <si>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</si>
  <si>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</si>
  <si>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</si>
  <si>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</si>
  <si>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</si>
  <si>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</si>
  <si>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</si>
  <si>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</si>
  <si>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</si>
  <si>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</si>
  <si>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</si>
  <si>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</si>
  <si>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</si>
  <si>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</si>
  <si>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</si>
  <si>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</si>
  <si>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</si>
  <si>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</si>
  <si>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</si>
  <si>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</si>
  <si>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</si>
  <si>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</si>
  <si>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</si>
  <si>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</si>
  <si>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</si>
  <si>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</si>
  <si>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</si>
  <si>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</si>
  <si>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</si>
  <si>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</si>
  <si>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</si>
  <si>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</si>
  <si>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</si>
  <si>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</si>
  <si>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</si>
  <si>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</si>
  <si>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</si>
  <si>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</si>
  <si>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</si>
  <si>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</si>
  <si>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</si>
  <si>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</si>
  <si>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</si>
  <si>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</si>
  <si>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</si>
  <si>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</si>
  <si>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</si>
  <si>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</si>
  <si>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</si>
  <si>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</si>
  <si>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</si>
  <si>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</si>
  <si>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</si>
  <si>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</si>
  <si>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</si>
  <si>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</si>
  <si>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</si>
  <si>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</si>
  <si>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</si>
  <si>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</si>
  <si>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</si>
  <si>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</si>
  <si>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</si>
  <si>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</si>
  <si>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</si>
  <si>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</si>
  <si>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</si>
  <si>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</si>
  <si>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</si>
  <si>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</si>
  <si>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</si>
  <si>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</si>
  <si>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</si>
  <si>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</si>
  <si>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</si>
  <si>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</si>
  <si>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</si>
  <si>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</si>
  <si>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</si>
  <si>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</si>
  <si>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</si>
  <si>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</si>
  <si>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</si>
  <si>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</si>
  <si>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</si>
  <si>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</si>
  <si>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</si>
  <si>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</si>
  <si>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</si>
  <si>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</si>
  <si>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</si>
  <si>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</si>
  <si>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</si>
  <si>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</si>
  <si>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</si>
  <si>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</si>
  <si>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</si>
  <si>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</si>
  <si>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</si>
  <si>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</si>
  <si>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</si>
  <si>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</si>
  <si>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</si>
  <si>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</si>
  <si>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</si>
  <si>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</si>
  <si>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</si>
  <si>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</si>
  <si>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</si>
  <si>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</si>
  <si>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</si>
  <si>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</si>
  <si>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</si>
  <si>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</si>
  <si>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</si>
  <si>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</si>
  <si>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</si>
  <si>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</si>
  <si>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</si>
  <si>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</si>
  <si>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</si>
  <si>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</si>
  <si>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</si>
  <si>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</si>
  <si>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</si>
  <si>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</si>
  <si>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</si>
  <si>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</si>
  <si>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</si>
  <si>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</si>
  <si>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</si>
  <si>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</si>
  <si>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</si>
  <si>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</si>
  <si>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</si>
  <si>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</si>
  <si>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</si>
  <si>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</si>
  <si>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</si>
  <si>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</si>
  <si>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</si>
  <si>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</si>
  <si>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</si>
  <si>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</si>
  <si>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</si>
  <si>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</si>
  <si>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</si>
  <si>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</si>
  <si>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</si>
  <si>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</si>
  <si>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</si>
  <si>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</si>
  <si>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</si>
  <si>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</si>
  <si>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</si>
  <si>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</si>
  <si>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</si>
  <si>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</si>
  <si>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</si>
  <si>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</si>
  <si>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</si>
  <si>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</si>
  <si>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</si>
  <si>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</si>
  <si>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</si>
  <si>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</si>
  <si>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</si>
  <si>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</si>
  <si>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</si>
  <si>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</si>
  <si>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</si>
  <si>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</si>
  <si>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</si>
  <si>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</si>
  <si>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</si>
  <si>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</si>
  <si>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</si>
  <si>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</si>
  <si>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</si>
  <si>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</si>
  <si>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</si>
  <si>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</si>
  <si>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</si>
  <si>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</si>
  <si>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</si>
  <si>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</si>
  <si>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</si>
  <si>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</si>
  <si>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</si>
  <si>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</si>
  <si>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</si>
  <si>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</si>
  <si>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</si>
  <si>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</si>
  <si>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</si>
  <si>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</si>
  <si>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</si>
  <si>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</si>
  <si>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</si>
  <si>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</si>
  <si>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</si>
  <si>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</si>
  <si>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</si>
  <si>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</si>
  <si>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</si>
  <si>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</si>
  <si>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</si>
  <si>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</si>
  <si>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</si>
  <si>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</si>
  <si>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</si>
  <si>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</si>
  <si>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</si>
  <si>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</si>
  <si>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</si>
  <si>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</si>
  <si>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</si>
  <si>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</si>
  <si>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</si>
  <si>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</si>
  <si>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</si>
  <si>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</si>
  <si>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</si>
  <si>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</si>
  <si>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</si>
  <si>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</si>
  <si>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</si>
  <si>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</si>
  <si>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</si>
  <si>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</si>
  <si>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</si>
  <si>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</si>
  <si>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</si>
  <si>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</si>
  <si>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</si>
  <si>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</si>
  <si>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</si>
  <si>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</si>
  <si>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</si>
  <si>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</si>
  <si>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</si>
  <si>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</si>
  <si>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</si>
  <si>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</si>
  <si>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</si>
  <si>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</si>
  <si>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</si>
  <si>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</si>
  <si>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</si>
  <si>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</si>
  <si>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</si>
  <si>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</si>
  <si>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</si>
  <si>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</si>
  <si>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</si>
  <si>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</si>
  <si>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</si>
  <si>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</si>
  <si>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</si>
  <si>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</si>
  <si>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</si>
  <si>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</si>
  <si>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</si>
  <si>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</si>
  <si>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</si>
  <si>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</si>
  <si>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</si>
  <si>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</si>
  <si>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</si>
  <si>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</si>
  <si>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</si>
  <si>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</si>
  <si>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</si>
  <si>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</si>
  <si>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</si>
  <si>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</si>
  <si>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</si>
  <si>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</si>
  <si>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</si>
  <si>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</si>
  <si>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</si>
  <si>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</si>
  <si>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</si>
  <si>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</si>
  <si>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</si>
  <si>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</si>
  <si>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</si>
  <si>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</si>
  <si>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</si>
  <si>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</si>
  <si>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</si>
  <si>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</si>
  <si>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</si>
  <si>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</si>
  <si>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</si>
  <si>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</si>
  <si>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</si>
  <si>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</si>
  <si>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</si>
  <si>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</si>
  <si>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</si>
  <si>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</si>
  <si>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</si>
  <si>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</si>
  <si>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</si>
  <si>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</si>
  <si>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</si>
  <si>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</si>
  <si>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</si>
  <si>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</si>
  <si>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</si>
  <si>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</si>
  <si>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</si>
  <si>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</si>
  <si>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</si>
  <si>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</si>
  <si>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</si>
  <si>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</si>
  <si>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</si>
  <si>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</si>
  <si>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</si>
  <si>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</si>
  <si>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</si>
  <si>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</si>
  <si>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</si>
  <si>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</si>
  <si>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</si>
  <si>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</si>
  <si>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</si>
  <si>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</si>
  <si>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</si>
  <si>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</si>
  <si>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</si>
  <si>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</si>
  <si>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</si>
  <si>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</si>
  <si>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</si>
  <si>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</si>
  <si>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</si>
  <si>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</si>
  <si>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</si>
  <si>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</si>
  <si>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</si>
  <si>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</si>
  <si>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</si>
  <si>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</si>
  <si>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</si>
  <si>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</si>
  <si>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</si>
  <si>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</si>
  <si>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</si>
  <si>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</si>
  <si>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</si>
  <si>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</si>
  <si>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</si>
  <si>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</si>
  <si>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</si>
  <si>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</si>
  <si>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</si>
  <si>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</si>
  <si>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</si>
  <si>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</si>
  <si>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</si>
  <si>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</si>
  <si>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</si>
  <si>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</si>
  <si>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</si>
  <si>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</si>
  <si>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</si>
  <si>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</si>
  <si>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</si>
  <si>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</si>
  <si>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</si>
  <si>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</si>
  <si>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</si>
  <si>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</si>
  <si>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</si>
  <si>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</si>
  <si>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</si>
  <si>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</si>
  <si>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</si>
  <si>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</si>
  <si>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</si>
  <si>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</si>
  <si>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</si>
  <si>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</si>
  <si>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</si>
  <si>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</si>
  <si>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</si>
  <si>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</si>
  <si>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</si>
  <si>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</si>
  <si>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</si>
  <si>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</si>
  <si>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</si>
  <si>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</si>
  <si>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</si>
  <si>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</si>
  <si>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</si>
  <si>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</si>
  <si>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</si>
  <si>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</si>
  <si>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</si>
  <si>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</si>
  <si>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</si>
  <si>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</si>
  <si>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</si>
  <si>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</si>
  <si>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</si>
  <si>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</si>
  <si>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</si>
  <si>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</si>
  <si>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</si>
  <si>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</si>
  <si>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</si>
  <si>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</si>
  <si>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</si>
  <si>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</si>
  <si>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</si>
  <si>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</si>
  <si>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</si>
  <si>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</si>
  <si>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</si>
  <si>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</si>
  <si>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</si>
  <si>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</si>
  <si>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</si>
  <si>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</si>
  <si>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</si>
  <si>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</si>
  <si>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</si>
  <si>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</si>
  <si>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</si>
  <si>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</si>
  <si>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</si>
  <si>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</si>
  <si>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</si>
  <si>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</si>
  <si>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</si>
  <si>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</si>
  <si>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</si>
  <si>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</si>
  <si>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</si>
  <si>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</si>
  <si>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</si>
  <si>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</si>
  <si>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</si>
  <si>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</si>
  <si>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</si>
  <si>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</si>
  <si>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</si>
  <si>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</si>
  <si>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</si>
  <si>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</si>
  <si>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</si>
  <si>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</si>
  <si>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</si>
  <si>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</si>
  <si>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</si>
  <si>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</si>
  <si>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</si>
  <si>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</si>
  <si>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</si>
  <si>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</si>
  <si>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</si>
  <si>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</si>
  <si>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</si>
  <si>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</si>
  <si>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</si>
  <si>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</si>
  <si>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</si>
  <si>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</si>
  <si>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</si>
  <si>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</si>
  <si>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</si>
  <si>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</si>
  <si>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</si>
  <si>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</si>
  <si>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</si>
  <si>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</si>
  <si>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</si>
  <si>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</si>
  <si>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</si>
  <si>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</si>
  <si>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</si>
  <si>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</si>
  <si>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</si>
  <si>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</si>
  <si>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</si>
  <si>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</si>
  <si>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</si>
  <si>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</si>
  <si>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</si>
  <si>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</si>
  <si>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</si>
  <si>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</si>
  <si>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</si>
  <si>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</si>
  <si>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</si>
  <si>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</si>
  <si>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</si>
  <si>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</si>
  <si>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</si>
  <si>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</si>
  <si>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</si>
  <si>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</si>
  <si>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</si>
  <si>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</si>
  <si>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</si>
  <si>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</si>
  <si>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</si>
  <si>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</si>
  <si>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</si>
  <si>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</si>
  <si>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</si>
  <si>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</si>
  <si>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</si>
  <si>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</si>
  <si>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</si>
  <si>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</si>
  <si>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</si>
  <si>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</si>
  <si>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</si>
  <si>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</si>
  <si>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</si>
  <si>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</si>
  <si>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</si>
  <si>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</si>
  <si>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</si>
  <si>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</si>
  <si>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</si>
  <si>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</si>
  <si>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</si>
  <si>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</si>
  <si>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</si>
  <si>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</si>
  <si>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</si>
  <si>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</si>
  <si>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</si>
  <si>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</si>
  <si>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</si>
  <si>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</si>
  <si>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</si>
  <si>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</si>
  <si>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</si>
  <si>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</si>
  <si>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</si>
  <si>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</si>
  <si>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</si>
  <si>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</si>
  <si>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</si>
  <si>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</si>
  <si>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</si>
  <si>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</si>
  <si>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</si>
  <si>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</si>
  <si>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</si>
  <si>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</si>
  <si>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</si>
  <si>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</si>
  <si>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</si>
  <si>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</si>
  <si>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</si>
  <si>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</si>
  <si>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</si>
  <si>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</si>
  <si>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</si>
  <si>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</si>
  <si>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</si>
  <si>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</si>
  <si>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</si>
  <si>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</si>
  <si>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</si>
  <si>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</si>
  <si>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</si>
  <si>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</si>
  <si>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</si>
  <si>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</si>
  <si>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</si>
  <si>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</si>
  <si>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</si>
  <si>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</si>
  <si>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</si>
  <si>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</si>
  <si>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</si>
  <si>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</si>
  <si>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</si>
  <si>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</si>
  <si>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</si>
  <si>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</si>
  <si>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</si>
  <si>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</si>
  <si>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</si>
  <si>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</si>
  <si>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</si>
  <si>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</si>
  <si>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</si>
  <si>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</si>
  <si>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</si>
  <si>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</si>
  <si>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</si>
  <si>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</si>
  <si>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</si>
  <si>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</si>
  <si>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</si>
  <si>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</si>
  <si>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</si>
  <si>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</si>
  <si>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</si>
  <si>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</si>
  <si>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</si>
  <si>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</si>
  <si>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</si>
  <si>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</si>
  <si>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</si>
  <si>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</si>
  <si>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</si>
  <si>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</si>
  <si>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</si>
  <si>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</si>
  <si>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</si>
  <si>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</si>
  <si>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</si>
  <si>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</si>
  <si>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</si>
  <si>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</si>
  <si>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</si>
  <si>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</si>
  <si>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</si>
  <si>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</si>
  <si>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</si>
  <si>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</si>
  <si>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</si>
  <si>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</si>
  <si>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</si>
  <si>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</si>
  <si>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</si>
  <si>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</si>
  <si>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</si>
  <si>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</si>
  <si>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</si>
  <si>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</si>
  <si>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</si>
  <si>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</si>
  <si>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</si>
  <si>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</si>
  <si>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</si>
  <si>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</si>
  <si>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</si>
  <si>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</si>
  <si>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</si>
  <si>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</si>
  <si>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</si>
  <si>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</si>
  <si>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</si>
  <si>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</si>
  <si>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</si>
  <si>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</si>
  <si>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</si>
  <si>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</si>
  <si>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</si>
  <si>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</si>
  <si>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</si>
  <si>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</si>
  <si>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</si>
  <si>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</si>
  <si>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</si>
  <si>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</si>
  <si>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</si>
  <si>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</si>
  <si>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</si>
  <si>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</si>
  <si>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</si>
  <si>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</si>
  <si>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</si>
  <si>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</si>
  <si>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</si>
  <si>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</si>
  <si>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</si>
  <si>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</si>
  <si>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</si>
  <si>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</si>
  <si>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</si>
  <si>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</si>
  <si>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</si>
  <si>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</si>
  <si>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</si>
  <si>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</si>
  <si>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</si>
  <si>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</si>
  <si>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</si>
  <si>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</si>
  <si>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</si>
  <si>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</si>
  <si>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</si>
  <si>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</si>
  <si>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</si>
  <si>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</si>
  <si>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</si>
  <si>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</si>
  <si>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</si>
  <si>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</si>
  <si>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</si>
  <si>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</si>
  <si>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</si>
  <si>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</si>
  <si>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</si>
  <si>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</si>
  <si>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</si>
  <si>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</si>
  <si>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</si>
  <si>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</si>
  <si>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</si>
  <si>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</si>
  <si>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</si>
  <si>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</si>
  <si>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</si>
  <si>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</si>
  <si>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</si>
  <si>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</si>
  <si>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</si>
  <si>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</si>
  <si>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</si>
  <si>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</si>
  <si>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</si>
  <si>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</si>
  <si>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</si>
  <si>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</si>
  <si>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</si>
  <si>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</si>
  <si>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</si>
  <si>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</si>
  <si>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</si>
  <si>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</si>
  <si>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</si>
  <si>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</si>
  <si>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</si>
  <si>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</si>
  <si>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</si>
  <si>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</si>
  <si>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</si>
  <si>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</si>
  <si>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</si>
  <si>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</si>
  <si>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</si>
  <si>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</si>
  <si>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</si>
  <si>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</si>
  <si>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</si>
  <si>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</si>
  <si>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</si>
  <si>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</si>
  <si>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</si>
  <si>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</si>
  <si>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</si>
  <si>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</si>
  <si>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</si>
  <si>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</si>
  <si>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</si>
  <si>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</si>
  <si>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</si>
  <si>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</si>
  <si>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</si>
  <si>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</si>
  <si>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</si>
  <si>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</si>
  <si>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</si>
  <si>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</si>
  <si>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</si>
  <si>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</si>
  <si>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</si>
  <si>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</si>
  <si>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</si>
  <si>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</si>
  <si>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</si>
  <si>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</si>
  <si>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</si>
  <si>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</si>
  <si>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</si>
  <si>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</si>
  <si>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</si>
  <si>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</si>
  <si>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</si>
  <si>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</si>
  <si>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</si>
  <si>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</si>
  <si>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</si>
  <si>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</si>
  <si>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</si>
  <si>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</si>
  <si>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</si>
  <si>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</si>
  <si>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</si>
  <si>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</si>
  <si>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</si>
  <si>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</si>
  <si>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</si>
  <si>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</si>
  <si>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</si>
  <si>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</si>
  <si>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</si>
  <si>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</si>
  <si>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</si>
  <si>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</si>
  <si>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</si>
  <si>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</si>
  <si>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</si>
  <si>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</si>
  <si>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</si>
  <si>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</si>
  <si>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</si>
  <si>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</si>
  <si>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</si>
  <si>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</si>
  <si>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</si>
  <si>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</si>
  <si>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</si>
  <si>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</si>
  <si>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</si>
  <si>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</si>
  <si>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</si>
  <si>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</si>
  <si>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</si>
  <si>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</si>
  <si>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</si>
  <si>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</si>
  <si>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</si>
  <si>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</si>
  <si>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</si>
  <si>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</si>
  <si>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</si>
  <si>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</si>
  <si>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</si>
  <si>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</si>
  <si>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</si>
  <si>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</si>
  <si>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</si>
  <si>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</si>
  <si>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</si>
  <si>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</si>
  <si>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</si>
  <si>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</si>
  <si>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</si>
  <si>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</si>
  <si>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</si>
  <si>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</si>
  <si>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</si>
  <si>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</si>
  <si>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</si>
  <si>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</si>
  <si>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</si>
  <si>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</si>
  <si>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</si>
  <si>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</si>
  <si>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</si>
  <si>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</si>
  <si>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</si>
  <si>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</si>
  <si>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</si>
  <si>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</si>
  <si>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</si>
  <si>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</si>
  <si>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</si>
  <si>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</si>
  <si>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</si>
  <si>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</si>
  <si>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</si>
  <si>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</si>
  <si>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</si>
  <si>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</si>
  <si>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</si>
  <si>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</si>
  <si>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</si>
  <si>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</si>
  <si>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</si>
  <si>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</si>
  <si>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</si>
  <si>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</si>
  <si>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</si>
  <si>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</si>
  <si>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</si>
  <si>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</si>
  <si>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</si>
  <si>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</si>
  <si>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</si>
  <si>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</si>
  <si>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</si>
  <si>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</si>
  <si>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</si>
  <si>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</si>
  <si>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</si>
  <si>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</si>
  <si>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</si>
  <si>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</si>
  <si>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</si>
  <si>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</si>
  <si>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</si>
  <si>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</si>
  <si>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</si>
  <si>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</si>
  <si>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</si>
  <si>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</si>
  <si>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</si>
  <si>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</si>
  <si>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</si>
  <si>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</si>
  <si>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</si>
  <si>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</si>
  <si>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</si>
  <si>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</si>
  <si>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</si>
  <si>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</si>
  <si>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</si>
  <si>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</si>
  <si>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</si>
  <si>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</si>
  <si>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</si>
  <si>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</si>
  <si>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</si>
  <si>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</si>
  <si>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</si>
  <si>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</si>
  <si>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</si>
  <si>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</si>
  <si>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</si>
  <si>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</si>
  <si>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</si>
  <si>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</si>
  <si>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</si>
  <si>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</si>
  <si>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</si>
  <si>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</si>
  <si>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</si>
  <si>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</si>
  <si>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</si>
  <si>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</si>
  <si>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</si>
  <si>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</si>
  <si>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</si>
  <si>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</si>
  <si>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</si>
  <si>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</si>
  <si>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</si>
  <si>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</si>
  <si>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</si>
  <si>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</si>
  <si>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</si>
  <si>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</si>
  <si>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</si>
  <si>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</si>
  <si>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</si>
  <si>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</si>
  <si>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</si>
  <si>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</si>
  <si>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</si>
  <si>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</si>
  <si>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</si>
  <si>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</si>
  <si>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</si>
  <si>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</si>
  <si>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</si>
  <si>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</si>
  <si>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</si>
  <si>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</si>
  <si>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</si>
  <si>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</si>
  <si>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</si>
  <si>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</si>
  <si>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</si>
  <si>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</si>
  <si>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</si>
  <si>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</si>
  <si>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</si>
  <si>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</si>
  <si>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</si>
  <si>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</si>
  <si>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</si>
  <si>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</si>
  <si>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</si>
  <si>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</si>
  <si>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</si>
  <si>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</si>
  <si>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</si>
  <si>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</si>
  <si>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</si>
  <si>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</si>
  <si>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</si>
  <si>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</si>
  <si>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</si>
  <si>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</si>
  <si>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</si>
  <si>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</si>
  <si>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</si>
  <si>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</si>
  <si>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</si>
  <si>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</si>
  <si>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</si>
  <si>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</si>
  <si>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</si>
  <si>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</si>
  <si>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</si>
  <si>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</si>
  <si>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</si>
  <si>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</si>
  <si>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</si>
  <si>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</si>
  <si>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</si>
  <si>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</si>
  <si>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</si>
  <si>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</si>
  <si>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</si>
  <si>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</si>
  <si>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</si>
  <si>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</si>
  <si>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</si>
  <si>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</si>
  <si>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</si>
  <si>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</si>
  <si>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</si>
  <si>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</si>
  <si>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</si>
  <si>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</si>
  <si>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</si>
  <si>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</si>
  <si>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</si>
  <si>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</si>
  <si>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</si>
  <si>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</si>
  <si>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</si>
  <si>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</si>
  <si>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</si>
  <si>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</si>
  <si>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</si>
  <si>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</si>
  <si>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</si>
  <si>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</si>
  <si>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</si>
  <si>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</si>
  <si>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</si>
  <si>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</si>
  <si>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</si>
  <si>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</si>
  <si>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</si>
  <si>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</si>
  <si>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</si>
  <si>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</si>
  <si>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</si>
  <si>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</si>
  <si>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</si>
  <si>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</si>
  <si>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</si>
  <si>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</si>
  <si>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</si>
  <si>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</si>
  <si>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</si>
  <si>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</si>
  <si>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</si>
  <si>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</si>
  <si>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</si>
  <si>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</si>
  <si>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</si>
  <si>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</si>
  <si>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</si>
  <si>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</si>
  <si>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</si>
  <si>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</si>
  <si>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</si>
  <si>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</si>
  <si>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</si>
  <si>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</si>
  <si>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</si>
  <si>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</si>
  <si>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</si>
  <si>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</si>
  <si>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</si>
  <si>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</si>
  <si>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</si>
  <si>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</si>
  <si>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</si>
  <si>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</si>
  <si>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</si>
  <si>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</si>
  <si>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</si>
  <si>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</si>
  <si>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</si>
  <si>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</si>
  <si>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</si>
  <si>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</si>
  <si>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</si>
  <si>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</si>
  <si>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</si>
  <si>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</si>
  <si>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</si>
  <si>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</si>
  <si>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</si>
  <si>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</si>
  <si>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</si>
  <si>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</si>
  <si>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</si>
  <si>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</si>
  <si>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</si>
  <si>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</si>
  <si>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</si>
  <si>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</si>
  <si>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</si>
  <si>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</si>
  <si>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</si>
  <si>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</si>
  <si>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</si>
  <si>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</si>
  <si>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</si>
  <si>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</si>
  <si>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</si>
  <si>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</si>
  <si>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</si>
  <si>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</si>
  <si>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</si>
  <si>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</si>
  <si>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</si>
  <si>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</si>
  <si>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</si>
  <si>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</si>
  <si>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</si>
  <si>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</si>
  <si>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</si>
  <si>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</si>
  <si>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</si>
  <si>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</si>
  <si>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</si>
  <si>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</si>
  <si>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</si>
  <si>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</si>
  <si>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</si>
  <si>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</si>
  <si>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</si>
  <si>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</si>
  <si>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</si>
  <si>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</si>
  <si>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</si>
  <si>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</si>
  <si>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</si>
  <si>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</si>
  <si>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</si>
  <si>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</si>
  <si>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</si>
  <si>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</si>
  <si>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</si>
  <si>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</si>
  <si>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</si>
  <si>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</si>
  <si>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</si>
  <si>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</si>
  <si>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</si>
  <si>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</si>
  <si>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</si>
  <si>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</si>
  <si>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</si>
  <si>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</si>
  <si>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</si>
  <si>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</si>
  <si>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</si>
  <si>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</si>
  <si>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</si>
  <si>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</si>
  <si>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</si>
  <si>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</si>
  <si>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</si>
  <si>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</si>
  <si>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</si>
  <si>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</si>
  <si>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</si>
  <si>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</si>
  <si>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</si>
  <si>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</si>
  <si>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</si>
  <si>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</si>
  <si>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</si>
  <si>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</si>
  <si>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</si>
  <si>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</si>
  <si>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</si>
  <si>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</si>
  <si>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</si>
  <si>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</si>
  <si>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</si>
  <si>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</si>
  <si>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</si>
  <si>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</si>
  <si>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</si>
  <si>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</si>
  <si>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</si>
  <si>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</si>
  <si>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</si>
  <si>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</si>
  <si>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</si>
  <si>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</si>
  <si>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</si>
  <si>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</si>
  <si>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</si>
  <si>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</si>
  <si>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</si>
  <si>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</si>
  <si>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</si>
  <si>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</si>
  <si>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</si>
  <si>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</si>
  <si>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</si>
  <si>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</si>
  <si>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</si>
  <si>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</si>
  <si>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</si>
  <si>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</si>
  <si>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</si>
  <si>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</si>
  <si>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</si>
  <si>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</si>
  <si>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</si>
  <si>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</si>
  <si>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</si>
  <si>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</si>
  <si>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</si>
  <si>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</si>
  <si>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</si>
  <si>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</si>
  <si>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</si>
  <si>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</si>
  <si>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</si>
  <si>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</si>
  <si>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</si>
  <si>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</si>
  <si>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</si>
  <si>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</si>
  <si>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</si>
  <si>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</si>
  <si>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</si>
  <si>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</si>
  <si>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</si>
  <si>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</si>
  <si>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</si>
  <si>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</si>
  <si>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</si>
  <si>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</si>
  <si>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</si>
  <si>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</si>
  <si>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</si>
  <si>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</si>
  <si>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</si>
  <si>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</si>
  <si>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</si>
  <si>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</si>
  <si>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</si>
  <si>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</si>
  <si>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</si>
  <si>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</si>
  <si>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</si>
  <si>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</si>
  <si>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</si>
  <si>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</si>
  <si>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</si>
  <si>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</si>
  <si>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</si>
  <si>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</si>
  <si>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</si>
  <si>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</si>
  <si>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</si>
  <si>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</si>
  <si>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</si>
  <si>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</si>
  <si>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</si>
  <si>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</si>
  <si>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</si>
  <si>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</si>
  <si>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</si>
  <si>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</si>
  <si>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</si>
  <si>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</si>
  <si>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</si>
  <si>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</si>
  <si>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</si>
  <si>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</si>
  <si>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</si>
  <si>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</si>
  <si>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</si>
  <si>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</si>
  <si>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</si>
  <si>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</si>
  <si>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</si>
  <si>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</si>
  <si>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</si>
  <si>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</si>
  <si>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</si>
  <si>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</si>
  <si>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</si>
  <si>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</si>
  <si>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</si>
  <si>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</si>
  <si>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</si>
  <si>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</si>
  <si>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</si>
  <si>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</si>
  <si>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</si>
  <si>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</si>
  <si>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</si>
  <si>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</si>
  <si>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</si>
  <si>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</si>
  <si>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</si>
  <si>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</si>
  <si>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</si>
  <si>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</si>
  <si>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</si>
  <si>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</si>
  <si>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</si>
  <si>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</si>
  <si>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</si>
  <si>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</si>
  <si>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</si>
  <si>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</si>
  <si>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</si>
  <si>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</si>
  <si>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</si>
  <si>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</si>
  <si>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</si>
  <si>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</si>
  <si>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</si>
  <si>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</si>
  <si>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</si>
  <si>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</si>
  <si>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</si>
  <si>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</si>
  <si>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</si>
  <si>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</si>
  <si>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</si>
  <si>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</si>
  <si>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</si>
  <si>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</si>
  <si>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</si>
  <si>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</si>
  <si>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</si>
  <si>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</si>
  <si>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</si>
  <si>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</si>
  <si>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</si>
  <si>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</si>
  <si>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</si>
  <si>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</si>
  <si>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</si>
  <si>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</si>
  <si>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</si>
  <si>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</si>
  <si>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</si>
  <si>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</si>
  <si>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</si>
  <si>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</si>
  <si>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</si>
  <si>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</si>
  <si>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</si>
  <si>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</si>
  <si>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</si>
  <si>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</si>
  <si>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</si>
  <si>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</si>
  <si>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</si>
  <si>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</si>
  <si>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</si>
  <si>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</si>
  <si>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</si>
  <si>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</si>
  <si>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</si>
  <si>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</si>
  <si>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</si>
  <si>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</si>
  <si>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</si>
  <si>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</si>
  <si>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</si>
  <si>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</si>
  <si>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</si>
  <si>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</si>
  <si>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</si>
  <si>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</si>
  <si>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</si>
  <si>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</si>
  <si>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</si>
  <si>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</si>
  <si>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</si>
  <si>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</si>
  <si>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</si>
  <si>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</si>
  <si>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</si>
  <si>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</si>
  <si>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</si>
  <si>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</si>
  <si>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</si>
  <si>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</si>
  <si>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</si>
  <si>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</si>
  <si>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</si>
  <si>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</si>
  <si>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</si>
  <si>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</si>
  <si>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</si>
  <si>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</si>
  <si>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</si>
  <si>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</si>
  <si>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</si>
  <si>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</si>
  <si>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</si>
  <si>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</si>
  <si>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</si>
  <si>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</si>
  <si>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</si>
  <si>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</si>
  <si>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</si>
  <si>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</si>
  <si>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</si>
  <si>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</si>
  <si>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</si>
  <si>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</si>
  <si>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</si>
  <si>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</si>
  <si>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</si>
  <si>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</si>
  <si>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</si>
  <si>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</si>
  <si>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</si>
  <si>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</si>
  <si>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</si>
  <si>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</si>
  <si>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</si>
  <si>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</si>
  <si>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</si>
  <si>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</si>
  <si>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</si>
  <si>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</si>
  <si>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</si>
  <si>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</si>
  <si>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</si>
  <si>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</si>
  <si>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</si>
  <si>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</si>
  <si>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</si>
  <si>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</si>
  <si>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</si>
  <si>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</si>
  <si>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</si>
  <si>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</si>
  <si>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</si>
  <si>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</si>
  <si>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</si>
  <si>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</si>
  <si>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</si>
  <si>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</si>
  <si>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</si>
  <si>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</si>
  <si>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</si>
  <si>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</si>
  <si>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</si>
  <si>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</si>
  <si>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</si>
  <si>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</si>
  <si>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</si>
  <si>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</si>
  <si>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</si>
  <si>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</si>
  <si>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</si>
  <si>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</si>
  <si>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</si>
  <si>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</si>
  <si>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</si>
  <si>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</si>
  <si>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</si>
  <si>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</si>
  <si>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</si>
  <si>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</si>
  <si>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</si>
  <si>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</si>
  <si>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</si>
  <si>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</si>
  <si>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</si>
  <si>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</si>
  <si>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</si>
  <si>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</si>
  <si>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</si>
  <si>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</si>
  <si>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</si>
  <si>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</si>
  <si>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</si>
  <si>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</si>
  <si>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</si>
  <si>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</si>
  <si>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</si>
  <si>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</si>
  <si>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</si>
  <si>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</si>
  <si>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</si>
  <si>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</si>
  <si>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</si>
  <si>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</si>
  <si>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</si>
  <si>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</si>
  <si>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</si>
  <si>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</si>
  <si>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</si>
  <si>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</si>
  <si>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</si>
  <si>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</si>
  <si>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</si>
  <si>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</si>
  <si>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</si>
  <si>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</si>
  <si>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</si>
  <si>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</si>
  <si>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</si>
  <si>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</si>
  <si>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</si>
  <si>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</si>
  <si>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</si>
  <si>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</si>
  <si>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</si>
  <si>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</si>
  <si>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</si>
  <si>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</si>
  <si>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</si>
  <si>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</si>
  <si>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</si>
  <si>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</si>
  <si>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</si>
  <si>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</si>
  <si>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</si>
  <si>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</si>
  <si>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</si>
  <si>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</si>
  <si>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</si>
  <si>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</si>
  <si>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</si>
  <si>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</si>
  <si>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</si>
  <si>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</si>
  <si>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</si>
  <si>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</si>
  <si>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</si>
  <si>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</si>
  <si>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</si>
  <si>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</si>
  <si>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</si>
  <si>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</si>
  <si>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</si>
  <si>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</si>
  <si>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</si>
  <si>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</si>
  <si>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</si>
  <si>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</si>
  <si>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</si>
  <si>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</si>
  <si>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</si>
  <si>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</si>
  <si>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</si>
  <si>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</si>
  <si>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</si>
  <si>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</si>
  <si>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</si>
  <si>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</si>
  <si>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</si>
  <si>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</si>
  <si>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</si>
  <si>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</si>
  <si>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</si>
  <si>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</si>
  <si>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</si>
  <si>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</si>
  <si>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</si>
  <si>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</si>
  <si>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</si>
  <si>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</si>
  <si>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</si>
  <si>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</si>
  <si>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</si>
  <si>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</si>
  <si>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</si>
  <si>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</si>
  <si>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</si>
  <si>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</si>
  <si>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</si>
  <si>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</si>
  <si>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</si>
  <si>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</si>
  <si>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</si>
  <si>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</si>
  <si>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</si>
  <si>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</si>
  <si>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</si>
  <si>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</si>
  <si>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</si>
  <si>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</si>
  <si>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</si>
  <si>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</si>
  <si>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</si>
  <si>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</si>
  <si>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</si>
  <si>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</si>
  <si>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</si>
  <si>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</si>
  <si>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</si>
  <si>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</si>
  <si>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</si>
  <si>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</si>
  <si>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</si>
  <si>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</si>
  <si>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</si>
  <si>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</si>
  <si>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</si>
  <si>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</si>
  <si>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</si>
  <si>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</si>
  <si>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</si>
  <si>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</si>
  <si>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</si>
  <si>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</si>
  <si>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</si>
  <si>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</si>
  <si>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</si>
  <si>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</si>
  <si>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</si>
  <si>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</si>
  <si>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</si>
  <si>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</si>
  <si>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</si>
  <si>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</si>
  <si>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</si>
  <si>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</si>
  <si>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</si>
  <si>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</si>
  <si>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</si>
  <si>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</si>
  <si>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</si>
  <si>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</si>
  <si>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</si>
  <si>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</si>
  <si>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</si>
  <si>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</si>
  <si>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</si>
  <si>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</si>
  <si>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</si>
  <si>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</si>
  <si>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</si>
  <si>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</si>
  <si>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</si>
  <si>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</si>
  <si>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</si>
  <si>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</si>
  <si>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</si>
  <si>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</si>
  <si>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</si>
  <si>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</si>
  <si>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</si>
  <si>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</si>
  <si>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</si>
  <si>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</si>
  <si>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</si>
  <si>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</si>
  <si>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</si>
  <si>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</si>
  <si>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</si>
  <si>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</si>
  <si>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</si>
  <si>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</si>
  <si>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</si>
  <si>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</si>
  <si>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</si>
  <si>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</si>
  <si>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</si>
  <si>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</si>
  <si>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</si>
  <si>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</si>
  <si>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</si>
  <si>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</si>
  <si>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</si>
  <si>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</si>
  <si>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</si>
  <si>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</si>
  <si>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</si>
  <si>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</si>
  <si>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</si>
  <si>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</si>
  <si>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</si>
  <si>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</si>
  <si>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</si>
  <si>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</si>
  <si>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</si>
  <si>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</si>
  <si>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</si>
  <si>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</si>
  <si>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</si>
  <si>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</si>
  <si>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</si>
  <si>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</si>
  <si>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</si>
  <si>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</si>
  <si>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</si>
  <si>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</si>
  <si>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</si>
  <si>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</si>
  <si>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</si>
  <si>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</si>
  <si>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</si>
  <si>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</si>
  <si>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</si>
  <si>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</si>
  <si>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</si>
  <si>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</si>
  <si>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</si>
  <si>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</si>
  <si>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</si>
  <si>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</si>
  <si>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</si>
  <si>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</si>
  <si>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</si>
  <si>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</si>
  <si>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</si>
  <si>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</si>
  <si>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</si>
  <si>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</si>
  <si>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</si>
  <si>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</si>
  <si>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</si>
  <si>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</si>
  <si>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</si>
  <si>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</si>
  <si>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</si>
  <si>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</si>
  <si>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</si>
  <si>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</si>
  <si>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</si>
  <si>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</si>
  <si>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</si>
  <si>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</si>
  <si>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</si>
  <si>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</si>
  <si>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</si>
  <si>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</si>
  <si>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</si>
  <si>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</si>
  <si>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</si>
  <si>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</si>
  <si>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</si>
  <si>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</si>
  <si>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</si>
  <si>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</si>
  <si>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</si>
  <si>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</si>
  <si>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</si>
  <si>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</si>
  <si>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</si>
  <si>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</si>
  <si>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</si>
  <si>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</si>
  <si>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</si>
  <si>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</si>
  <si>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</si>
  <si>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</si>
  <si>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</si>
  <si>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</si>
  <si>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</si>
  <si>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</si>
  <si>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</si>
  <si>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</si>
  <si>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</si>
  <si>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</si>
  <si>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</si>
  <si>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</si>
  <si>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</si>
  <si>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</si>
  <si>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</si>
  <si>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</si>
  <si>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</si>
  <si>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</si>
  <si>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</si>
  <si>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</si>
  <si>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</si>
  <si>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</si>
  <si>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</si>
  <si>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</si>
  <si>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</si>
  <si>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</si>
  <si>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</si>
  <si>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</si>
  <si>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</si>
  <si>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</si>
  <si>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</si>
  <si>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</si>
  <si>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</si>
  <si>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</si>
  <si>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</si>
  <si>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</si>
  <si>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</si>
  <si>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</si>
  <si>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</si>
  <si>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</si>
  <si>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</si>
  <si>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</si>
  <si>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</si>
  <si>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</si>
  <si>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</si>
  <si>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</si>
  <si>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</si>
  <si>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</si>
  <si>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</si>
  <si>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</si>
  <si>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</si>
  <si>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</si>
  <si>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</si>
  <si>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</si>
  <si>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</si>
  <si>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</si>
  <si>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</si>
  <si>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</si>
  <si>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</si>
  <si>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</si>
  <si>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</si>
  <si>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</si>
  <si>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</si>
  <si>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</si>
  <si>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</si>
  <si>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</si>
  <si>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</si>
  <si>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</si>
  <si>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</si>
  <si>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</si>
  <si>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</si>
  <si>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</si>
  <si>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</si>
  <si>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</si>
  <si>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</si>
  <si>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</si>
  <si>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</si>
  <si>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</si>
  <si>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</si>
  <si>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</si>
  <si>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</si>
  <si>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</si>
  <si>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</si>
  <si>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</si>
  <si>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</si>
  <si>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</si>
  <si>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</si>
  <si>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</si>
  <si>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</si>
  <si>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</si>
  <si>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</si>
  <si>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</si>
  <si>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</si>
  <si>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</si>
  <si>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</si>
  <si>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</si>
  <si>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</si>
  <si>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</si>
  <si>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</si>
  <si>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</si>
  <si>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</si>
  <si>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</si>
  <si>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</si>
  <si>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</si>
  <si>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</si>
  <si>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</si>
  <si>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</si>
  <si>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</si>
  <si>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</si>
  <si>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</si>
  <si>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</si>
  <si>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</si>
  <si>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</si>
  <si>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</si>
  <si>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</si>
  <si>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</si>
  <si>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</si>
  <si>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</si>
  <si>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</si>
  <si>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</si>
  <si>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</si>
  <si>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</si>
  <si>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</si>
  <si>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</si>
  <si>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</si>
  <si>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</si>
  <si>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</si>
  <si>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</si>
  <si>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</si>
  <si>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</si>
  <si>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</si>
  <si>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</si>
  <si>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</si>
  <si>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</si>
  <si>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</si>
  <si>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</si>
  <si>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</si>
  <si>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</si>
  <si>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</si>
  <si>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</si>
  <si>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</si>
  <si>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</si>
  <si>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</si>
  <si>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</si>
  <si>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</si>
  <si>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</si>
  <si>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</si>
  <si>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</si>
  <si>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</si>
  <si>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</si>
  <si>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</si>
  <si>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</si>
  <si>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</si>
  <si>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</si>
  <si>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</si>
  <si>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</si>
  <si>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</si>
  <si>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</si>
  <si>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</si>
  <si>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</si>
  <si>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</si>
  <si>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</si>
  <si>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</si>
  <si>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</si>
  <si>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</si>
  <si>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</si>
  <si>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</si>
  <si>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</si>
  <si>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</si>
  <si>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</si>
  <si>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</si>
  <si>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</si>
  <si>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</si>
  <si>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</si>
  <si>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</si>
  <si>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</si>
  <si>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</si>
  <si>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</si>
  <si>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</si>
  <si>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</si>
  <si>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</si>
  <si>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</si>
  <si>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</si>
  <si>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</si>
  <si>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</si>
  <si>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</si>
  <si>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</si>
  <si>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</si>
  <si>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</si>
  <si>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</si>
  <si>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</si>
  <si>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</si>
  <si>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</si>
  <si>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</si>
  <si>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</si>
  <si>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</si>
  <si>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</si>
  <si>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</si>
  <si>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</si>
  <si>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</si>
  <si>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</si>
  <si>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</si>
  <si>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</si>
  <si>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</si>
  <si>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</si>
  <si>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</si>
  <si>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</si>
  <si>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</si>
  <si>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</si>
  <si>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</si>
  <si>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</si>
  <si>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</si>
  <si>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</si>
  <si>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</si>
  <si>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</si>
  <si>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</si>
  <si>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</si>
  <si>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</si>
  <si>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</si>
  <si>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</si>
  <si>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</si>
  <si>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</si>
  <si>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</si>
  <si>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</si>
  <si>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</si>
  <si>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</si>
  <si>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</si>
  <si>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</si>
  <si>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</si>
  <si>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</si>
  <si>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</si>
  <si>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</si>
  <si>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</si>
  <si>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</si>
  <si>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</si>
  <si>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</si>
  <si>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</si>
  <si>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</si>
  <si>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</si>
  <si>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</si>
  <si>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</si>
  <si>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</si>
  <si>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</si>
  <si>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</si>
  <si>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</si>
  <si>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</si>
  <si>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</si>
  <si>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</si>
  <si>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</si>
  <si>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</si>
  <si>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</si>
  <si>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</si>
  <si>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</si>
  <si>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</si>
  <si>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</si>
  <si>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</si>
  <si>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</si>
  <si>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</si>
  <si>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</si>
  <si>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</si>
  <si>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</si>
  <si>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</si>
  <si>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</si>
  <si>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</si>
  <si>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</si>
  <si>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</si>
  <si>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</si>
  <si>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</si>
  <si>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</si>
  <si>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</si>
  <si>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</si>
  <si>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</si>
  <si>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</si>
  <si>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</si>
  <si>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</si>
  <si>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</si>
  <si>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</si>
  <si>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</si>
  <si>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</si>
  <si>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</si>
  <si>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</si>
  <si>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</si>
  <si>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</si>
  <si>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</si>
  <si>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</si>
  <si>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</si>
  <si>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</si>
  <si>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</si>
  <si>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</si>
  <si>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</si>
  <si>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</si>
  <si>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</si>
  <si>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</si>
  <si>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</si>
  <si>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</si>
  <si>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</si>
  <si>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</si>
  <si>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</si>
  <si>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</si>
  <si>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</si>
  <si>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</si>
  <si>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</si>
  <si>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</si>
  <si>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</si>
  <si>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</si>
  <si>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</si>
  <si>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</si>
  <si>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</si>
  <si>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</si>
  <si>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</si>
  <si>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</si>
  <si>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</si>
  <si>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</si>
  <si>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</si>
  <si>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</si>
  <si>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</si>
  <si>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</si>
  <si>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</si>
  <si>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</si>
  <si>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</si>
  <si>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</si>
  <si>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</si>
  <si>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</si>
  <si>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</si>
  <si>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</si>
  <si>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</si>
  <si>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</si>
  <si>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</si>
  <si>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</si>
  <si>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</si>
  <si>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</si>
  <si>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</si>
  <si>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</si>
  <si>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</si>
  <si>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</si>
  <si>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</si>
  <si>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</si>
  <si>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</si>
  <si>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</si>
  <si>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</si>
  <si>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</si>
  <si>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</si>
  <si>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</si>
  <si>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</si>
  <si>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</si>
  <si>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</si>
  <si>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</si>
  <si>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</si>
  <si>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</si>
  <si>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</si>
  <si>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</si>
  <si>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</si>
  <si>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</si>
  <si>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</si>
  <si>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</si>
  <si>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</si>
  <si>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</si>
  <si>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</si>
  <si>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</si>
  <si>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</si>
  <si>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</si>
  <si>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</si>
  <si>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</si>
  <si>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</si>
  <si>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</si>
  <si>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</si>
  <si>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</si>
  <si>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</si>
  <si>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</si>
  <si>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</si>
  <si>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</si>
  <si>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</si>
  <si>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</si>
  <si>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</si>
  <si>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</si>
  <si>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</si>
  <si>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</si>
  <si>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</si>
  <si>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</si>
  <si>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</si>
  <si>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</si>
  <si>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</si>
  <si>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</si>
  <si>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</si>
  <si>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</si>
  <si>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</si>
  <si>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</si>
  <si>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</si>
  <si>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</si>
  <si>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</si>
  <si>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</si>
  <si>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</si>
  <si>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</si>
  <si>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</si>
  <si>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</si>
  <si>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</si>
  <si>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</si>
  <si>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</si>
  <si>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</si>
  <si>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</si>
  <si>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</si>
  <si>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</si>
  <si>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</si>
  <si>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</si>
  <si>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</si>
  <si>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</si>
  <si>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</si>
  <si>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</si>
  <si>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</si>
  <si>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</si>
  <si>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</si>
  <si>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</si>
  <si>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</si>
  <si>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</si>
  <si>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</si>
  <si>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</si>
  <si>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</si>
  <si>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</si>
  <si>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</si>
  <si>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</si>
  <si>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</si>
  <si>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</si>
  <si>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</si>
  <si>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</si>
  <si>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</si>
  <si>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</si>
  <si>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</si>
  <si>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</si>
  <si>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</si>
  <si>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</si>
  <si>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</si>
  <si>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</si>
  <si>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</si>
  <si>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</si>
  <si>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</si>
  <si>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</si>
  <si>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</si>
  <si>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</si>
  <si>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</si>
  <si>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</si>
  <si>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</si>
  <si>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</si>
  <si>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</si>
  <si>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</si>
  <si>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</si>
  <si>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</si>
  <si>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</si>
  <si>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</si>
  <si>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</si>
  <si>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</si>
  <si>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</si>
  <si>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</si>
  <si>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</si>
  <si>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</si>
  <si>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</si>
  <si>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</si>
  <si>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</si>
  <si>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</si>
  <si>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</si>
  <si>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</si>
  <si>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</si>
  <si>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</si>
  <si>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</si>
  <si>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</si>
  <si>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</si>
  <si>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</si>
  <si>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</si>
  <si>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</si>
  <si>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</si>
  <si>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</si>
  <si>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</si>
  <si>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</si>
  <si>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</si>
  <si>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</si>
  <si>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</si>
  <si>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</si>
  <si>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</si>
  <si>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</si>
  <si>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</si>
  <si>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</si>
  <si>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</si>
  <si>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</si>
  <si>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</si>
  <si>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</si>
  <si>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</si>
  <si>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</si>
  <si>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</si>
  <si>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</si>
  <si>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</si>
  <si>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</si>
  <si>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</si>
  <si>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</si>
  <si>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</si>
  <si>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</si>
  <si>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</si>
  <si>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</si>
  <si>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</si>
  <si>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</si>
  <si>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</si>
  <si>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</si>
  <si>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</si>
  <si>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</si>
  <si>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</si>
  <si>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</si>
  <si>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</si>
  <si>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</si>
  <si>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</si>
  <si>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</si>
  <si>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</si>
  <si>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</si>
  <si>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</si>
  <si>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</si>
  <si>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</si>
  <si>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</si>
  <si>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</si>
  <si>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</si>
  <si>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</si>
  <si>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</si>
  <si>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</si>
  <si>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</si>
  <si>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</si>
  <si>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</si>
  <si>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</si>
  <si>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</si>
  <si>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</si>
  <si>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</si>
  <si>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</si>
  <si>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</si>
  <si>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</si>
  <si>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</si>
  <si>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</si>
  <si>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</si>
  <si>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</si>
  <si>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</si>
  <si>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</si>
  <si>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</si>
  <si>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</si>
  <si>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</si>
  <si>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</si>
  <si>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</si>
  <si>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</si>
  <si>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</si>
  <si>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</si>
  <si>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</si>
  <si>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</si>
  <si>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</si>
  <si>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</si>
  <si>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</si>
  <si>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</si>
  <si>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</si>
  <si>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</si>
  <si>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</si>
  <si>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</si>
  <si>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</si>
  <si>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</si>
  <si>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</si>
  <si>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</si>
  <si>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</si>
  <si>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</si>
  <si>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</si>
  <si>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</si>
  <si>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</si>
  <si>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</si>
  <si>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</si>
  <si>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</si>
  <si>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</si>
  <si>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</si>
  <si>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</si>
  <si>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</si>
  <si>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</si>
  <si>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</si>
  <si>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</si>
  <si>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</si>
  <si>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</si>
  <si>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</si>
  <si>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</si>
  <si>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</si>
  <si>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</si>
  <si>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</si>
  <si>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</si>
  <si>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</si>
  <si>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</si>
  <si>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</si>
  <si>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</si>
  <si>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</si>
  <si>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</si>
  <si>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</si>
  <si>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</si>
  <si>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</si>
  <si>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</si>
  <si>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</si>
  <si>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</si>
  <si>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</si>
  <si>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</si>
  <si>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</si>
  <si>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</si>
  <si>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</si>
  <si>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</si>
  <si>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</si>
  <si>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</si>
  <si>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</si>
  <si>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</si>
  <si>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</si>
  <si>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</si>
  <si>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</si>
  <si>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</si>
  <si>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</si>
  <si>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</si>
  <si>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</si>
  <si>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</si>
  <si>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</si>
  <si>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</si>
  <si>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</si>
  <si>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</si>
  <si>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</si>
  <si>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</si>
  <si>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</si>
  <si>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</si>
  <si>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</si>
  <si>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</si>
  <si>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</si>
  <si>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</si>
  <si>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</si>
  <si>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</si>
  <si>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</si>
  <si>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</si>
  <si>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</si>
  <si>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</si>
  <si>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</si>
  <si>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</si>
  <si>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</si>
  <si>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</si>
  <si>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</si>
  <si>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</si>
  <si>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</si>
  <si>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</si>
  <si>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</si>
  <si>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</si>
  <si>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</si>
  <si>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</si>
  <si>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</si>
  <si>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</si>
  <si>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</si>
  <si>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</si>
  <si>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</si>
  <si>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</si>
  <si>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</si>
  <si>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</si>
  <si>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</si>
  <si>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</si>
  <si>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</si>
  <si>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</si>
  <si>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</si>
  <si>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</si>
  <si>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</si>
  <si>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</si>
  <si>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</si>
  <si>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</si>
  <si>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</si>
  <si>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</si>
  <si>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</si>
  <si>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</si>
  <si>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</si>
  <si>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</si>
  <si>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</si>
  <si>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</si>
  <si>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</si>
  <si>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</si>
  <si>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</si>
  <si>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</si>
  <si>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</si>
  <si>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</si>
  <si>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</si>
  <si>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</si>
  <si>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</si>
  <si>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</si>
  <si>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</si>
  <si>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</si>
  <si>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</si>
  <si>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</si>
  <si>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</si>
  <si>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</si>
  <si>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</si>
  <si>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</si>
  <si>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</si>
  <si>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</si>
  <si>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</si>
  <si>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</si>
  <si>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</si>
  <si>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</si>
  <si>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</si>
  <si>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</si>
  <si>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</si>
  <si>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</si>
  <si>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</si>
  <si>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</si>
  <si>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</si>
  <si>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</si>
  <si>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</si>
  <si>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</si>
  <si>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</si>
  <si>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</si>
  <si>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</si>
  <si>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</si>
  <si>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</si>
  <si>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</si>
  <si>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</si>
  <si>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</si>
  <si>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</si>
  <si>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</si>
  <si>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</si>
  <si>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</si>
  <si>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</si>
  <si>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</si>
  <si>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</si>
  <si>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</si>
  <si>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</si>
  <si>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</si>
  <si>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</si>
  <si>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</si>
  <si>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</si>
  <si>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</si>
  <si>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</si>
  <si>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</si>
  <si>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</si>
  <si>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</si>
  <si>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</si>
  <si>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</si>
  <si>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</si>
  <si>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</si>
  <si>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</si>
  <si>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</si>
  <si>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</si>
  <si>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</si>
  <si>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</si>
  <si>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</si>
  <si>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</si>
  <si>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</si>
  <si>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</si>
  <si>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</si>
  <si>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</si>
  <si>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</si>
  <si>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</si>
  <si>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</si>
  <si>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</si>
  <si>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</si>
  <si>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</si>
  <si>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</si>
  <si>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</si>
  <si>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</si>
  <si>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</si>
  <si>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</si>
  <si>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</si>
  <si>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</si>
  <si>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</si>
  <si>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</si>
  <si>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</si>
  <si>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</si>
  <si>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</si>
  <si>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</si>
  <si>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</si>
  <si>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</si>
  <si>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</si>
  <si>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</si>
  <si>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</si>
  <si>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</si>
  <si>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</si>
  <si>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</si>
  <si>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</si>
  <si>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</si>
  <si>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</si>
  <si>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</si>
  <si>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</si>
  <si>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</si>
  <si>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</si>
  <si>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</si>
  <si>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</si>
  <si>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</si>
  <si>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</si>
  <si>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</si>
  <si>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</si>
  <si>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</si>
  <si>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</si>
  <si>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</si>
  <si>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</si>
  <si>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</si>
  <si>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</si>
  <si>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</si>
  <si>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</si>
  <si>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</si>
  <si>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</si>
  <si>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</si>
  <si>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</si>
  <si>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</si>
  <si>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</si>
  <si>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</si>
  <si>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</si>
  <si>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</si>
  <si>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</si>
  <si>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</si>
  <si>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</si>
  <si>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</si>
  <si>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</si>
  <si>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</si>
  <si>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</si>
  <si>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</si>
  <si>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</si>
  <si>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</si>
  <si>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</si>
  <si>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</si>
  <si>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</si>
  <si>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</si>
  <si>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</si>
  <si>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</si>
  <si>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</si>
  <si>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</si>
  <si>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</si>
  <si>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</si>
  <si>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</si>
  <si>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</si>
  <si>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</si>
  <si>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</si>
  <si>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</si>
  <si>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</si>
  <si>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</si>
  <si>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</si>
  <si>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</si>
  <si>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</si>
  <si>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</si>
  <si>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</si>
  <si>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</si>
  <si>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</si>
  <si>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</si>
  <si>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</si>
  <si>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</si>
  <si>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</si>
  <si>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</si>
  <si>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</si>
  <si>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</si>
  <si>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</si>
  <si>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</si>
  <si>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</si>
  <si>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</si>
  <si>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</si>
  <si>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</si>
  <si>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</si>
  <si>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</si>
  <si>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</si>
  <si>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</si>
  <si>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</si>
  <si>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</si>
  <si>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</si>
  <si>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</si>
  <si>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</si>
  <si>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</si>
  <si>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</si>
  <si>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</si>
  <si>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</si>
  <si>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</si>
  <si>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</si>
  <si>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</si>
  <si>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</si>
  <si>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</si>
  <si>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</si>
  <si>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</si>
  <si>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</si>
  <si>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</si>
  <si>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</si>
  <si>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</si>
  <si>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</si>
  <si>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</si>
  <si>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</si>
  <si>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</si>
  <si>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</si>
  <si>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</si>
  <si>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</si>
  <si>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</si>
  <si>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</si>
  <si>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</si>
  <si>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</si>
  <si>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</si>
  <si>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</si>
  <si>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</si>
  <si>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</si>
  <si>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</si>
  <si>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</si>
  <si>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</si>
  <si>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</si>
  <si>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</si>
  <si>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</si>
  <si>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</si>
  <si>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</si>
  <si>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</si>
  <si>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</si>
  <si>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</si>
  <si>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</si>
  <si>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</si>
  <si>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</si>
  <si>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</si>
  <si>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</si>
  <si>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</si>
  <si>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</si>
  <si>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</si>
  <si>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</si>
  <si>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</si>
  <si>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</si>
  <si>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</si>
  <si>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</si>
  <si>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</si>
  <si>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</si>
  <si>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</si>
  <si>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</si>
  <si>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</si>
  <si>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</si>
  <si>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</si>
  <si>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</si>
  <si>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</si>
  <si>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</si>
  <si>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</si>
  <si>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</si>
  <si>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</si>
  <si>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</si>
  <si>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</si>
  <si>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</si>
  <si>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</si>
  <si>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</si>
  <si>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</si>
  <si>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</si>
  <si>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</si>
  <si>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</si>
  <si>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</si>
  <si>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</si>
  <si>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</si>
  <si>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</si>
  <si>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</si>
  <si>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</si>
  <si>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</si>
  <si>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</si>
  <si>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</si>
  <si>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</si>
  <si>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</si>
  <si>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</si>
  <si>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</si>
  <si>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</si>
  <si>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</si>
  <si>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</si>
  <si>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</si>
  <si>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</si>
  <si>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</si>
  <si>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</si>
  <si>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</si>
  <si>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</si>
  <si>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</si>
  <si>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</si>
  <si>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</si>
  <si>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</si>
  <si>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</si>
  <si>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</si>
  <si>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</si>
  <si>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</si>
  <si>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</si>
  <si>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</si>
  <si>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</si>
  <si>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</si>
  <si>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</si>
  <si>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</si>
  <si>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</si>
  <si>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</si>
  <si>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</si>
  <si>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</si>
  <si>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</si>
  <si>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</si>
  <si>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</si>
  <si>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</si>
  <si>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</si>
  <si>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</si>
  <si>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</si>
  <si>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</si>
  <si>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</si>
  <si>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</si>
  <si>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</si>
  <si>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</si>
  <si>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</si>
  <si>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</si>
  <si>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</si>
  <si>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</si>
  <si>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</si>
  <si>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</si>
  <si>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</si>
  <si>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</si>
  <si>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</si>
  <si>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</si>
  <si>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</si>
  <si>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</si>
  <si>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</si>
  <si>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</si>
  <si>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</si>
  <si>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</si>
  <si>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</si>
  <si>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</si>
  <si>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</si>
  <si>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</si>
  <si>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</si>
  <si>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</si>
  <si>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</si>
  <si>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</si>
  <si>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</si>
  <si>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</si>
  <si>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</si>
  <si>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</si>
  <si>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</si>
  <si>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</si>
  <si>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</si>
  <si>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</si>
  <si>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</si>
  <si>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</si>
  <si>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</si>
  <si>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</si>
  <si>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</si>
  <si>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</si>
  <si>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</si>
  <si>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</si>
  <si>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</si>
  <si>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</si>
  <si>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</si>
  <si>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</si>
  <si>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</si>
  <si>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</si>
  <si>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</si>
  <si>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</si>
  <si>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</si>
  <si>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</si>
  <si>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</si>
  <si>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</si>
  <si>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</si>
  <si>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</si>
  <si>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</si>
  <si>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</si>
  <si>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</si>
  <si>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</si>
  <si>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</si>
  <si>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</si>
  <si>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</si>
  <si>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</si>
  <si>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</si>
  <si>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</si>
  <si>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</si>
  <si>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</si>
  <si>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</si>
  <si>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</si>
  <si>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</si>
  <si>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</si>
  <si>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</si>
  <si>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</si>
  <si>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</si>
  <si>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</si>
  <si>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</si>
  <si>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</si>
  <si>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</si>
  <si>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</si>
  <si>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</si>
  <si>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</si>
  <si>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</si>
  <si>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</si>
  <si>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</si>
  <si>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</si>
  <si>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</si>
  <si>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</si>
  <si>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</si>
  <si>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</si>
  <si>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</si>
  <si>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</si>
  <si>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</si>
  <si>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</si>
  <si>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</si>
  <si>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</si>
  <si>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</si>
  <si>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</si>
  <si>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</si>
  <si>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</si>
  <si>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</si>
  <si>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</si>
  <si>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</si>
  <si>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</si>
  <si>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</si>
  <si>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</si>
  <si>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</si>
  <si>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</si>
  <si>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</si>
  <si>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</si>
  <si>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</si>
  <si>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</si>
  <si>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</si>
  <si>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</si>
  <si>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</si>
  <si>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</si>
  <si>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</si>
  <si>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</si>
  <si>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</si>
  <si>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</si>
  <si>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</si>
  <si>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</si>
  <si>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</si>
  <si>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</si>
  <si>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</si>
  <si>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</si>
  <si>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</si>
  <si>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</si>
  <si>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</si>
  <si>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</si>
  <si>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</si>
  <si>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</si>
  <si>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</si>
  <si>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</si>
  <si>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</si>
  <si>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</si>
  <si>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</si>
  <si>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</si>
  <si>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</si>
  <si>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</si>
  <si>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</si>
  <si>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</si>
  <si>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</si>
  <si>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</si>
  <si>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</si>
  <si>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</si>
  <si>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</si>
  <si>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</si>
  <si>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</si>
  <si>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</si>
  <si>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</si>
  <si>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</si>
  <si>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</si>
  <si>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</si>
  <si>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</si>
  <si>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</si>
  <si>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</si>
  <si>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</si>
  <si>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</si>
  <si>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</si>
  <si>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</si>
  <si>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</si>
  <si>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</si>
  <si>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</si>
  <si>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</si>
  <si>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</si>
  <si>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</si>
  <si>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</si>
  <si>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</si>
  <si>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</si>
  <si>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</si>
  <si>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</si>
  <si>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</si>
  <si>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</si>
  <si>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</si>
  <si>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</si>
  <si>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</si>
  <si>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</si>
  <si>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</si>
  <si>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</si>
  <si>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</si>
  <si>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</si>
  <si>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</si>
  <si>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</si>
  <si>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</si>
  <si>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</si>
  <si>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</si>
  <si>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</si>
  <si>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</si>
  <si>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</si>
  <si>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</si>
  <si>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</si>
  <si>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</si>
  <si>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</si>
  <si>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</si>
  <si>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</si>
  <si>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</si>
  <si>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</si>
  <si>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</si>
  <si>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</si>
  <si>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</si>
  <si>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</si>
  <si>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</si>
  <si>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</si>
  <si>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</si>
  <si>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</si>
  <si>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</si>
  <si>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</si>
  <si>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</si>
  <si>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</si>
  <si>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</si>
  <si>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</si>
  <si>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</si>
  <si>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</si>
  <si>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</si>
  <si>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</si>
  <si>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</si>
  <si>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</si>
  <si>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</si>
  <si>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</si>
  <si>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</si>
  <si>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</si>
  <si>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</si>
  <si>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</si>
  <si>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</si>
  <si>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</si>
  <si>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</si>
  <si>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</si>
  <si>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</si>
  <si>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</si>
  <si>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</si>
  <si>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</si>
  <si>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</si>
  <si>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</si>
  <si>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</si>
  <si>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</si>
  <si>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</si>
  <si>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</si>
  <si>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</si>
  <si>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</si>
  <si>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</si>
  <si>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</si>
  <si>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</si>
  <si>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</si>
  <si>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</si>
  <si>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</si>
  <si>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</si>
  <si>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</si>
  <si>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</si>
  <si>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</si>
  <si>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</si>
  <si>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</si>
  <si>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</si>
  <si>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</si>
  <si>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</si>
  <si>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</si>
  <si>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</si>
  <si>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</si>
  <si>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</si>
  <si>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</si>
  <si>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</si>
  <si>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</si>
  <si>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</si>
  <si>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</si>
  <si>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</si>
  <si>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</si>
  <si>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</si>
  <si>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</si>
  <si>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</si>
  <si>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</si>
  <si>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</si>
  <si>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</si>
  <si>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</si>
  <si>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</si>
  <si>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</si>
  <si>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</si>
  <si>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</si>
  <si>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</si>
  <si>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</si>
  <si>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</si>
  <si>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</si>
  <si>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</si>
  <si>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</si>
  <si>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</si>
  <si>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</si>
  <si>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</si>
  <si>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</si>
  <si>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</si>
  <si>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</si>
  <si>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</si>
  <si>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</si>
  <si>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</si>
  <si>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</si>
  <si>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</si>
  <si>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</si>
  <si>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</si>
  <si>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</si>
  <si>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</si>
  <si>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</si>
  <si>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</si>
  <si>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</si>
  <si>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</si>
  <si>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</si>
  <si>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</si>
  <si>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</si>
  <si>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</si>
  <si>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</si>
  <si>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</si>
  <si>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</si>
  <si>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</si>
  <si>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</si>
  <si>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</si>
  <si>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</si>
  <si>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</si>
  <si>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</si>
  <si>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</si>
  <si>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</si>
  <si>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</si>
  <si>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</si>
  <si>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</si>
  <si>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</si>
  <si>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</si>
  <si>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</si>
  <si>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</si>
  <si>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</si>
  <si>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</si>
  <si>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</si>
  <si>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</si>
  <si>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</si>
  <si>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</si>
  <si>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</si>
  <si>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</si>
  <si>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</si>
  <si>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</si>
  <si>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</si>
  <si>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</si>
  <si>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</si>
  <si>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</si>
  <si>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</si>
  <si>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</si>
  <si>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</si>
  <si>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</si>
  <si>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</si>
  <si>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</si>
  <si>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</si>
  <si>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</si>
  <si>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</si>
  <si>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</si>
  <si>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</si>
  <si>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</si>
  <si>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</si>
  <si>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</si>
  <si>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</si>
  <si>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</si>
  <si>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</si>
  <si>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</si>
  <si>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</si>
  <si>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</si>
  <si>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</si>
  <si>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</si>
  <si>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</si>
  <si>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</si>
  <si>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</si>
  <si>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</si>
  <si>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</si>
  <si>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</si>
  <si>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</si>
  <si>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</si>
  <si>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</si>
  <si>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</si>
  <si>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</si>
  <si>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</si>
  <si>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</si>
  <si>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</si>
  <si>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</si>
  <si>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</si>
  <si>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</si>
  <si>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</si>
  <si>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</si>
  <si>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</si>
  <si>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</si>
  <si>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</si>
  <si>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</si>
  <si>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</si>
  <si>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</si>
  <si>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</si>
  <si>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</si>
  <si>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</si>
  <si>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</si>
  <si>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</si>
  <si>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</si>
  <si>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</si>
  <si>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</si>
  <si>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</si>
  <si>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</si>
  <si>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</si>
  <si>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</si>
  <si>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</si>
  <si>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</si>
  <si>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</si>
  <si>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</si>
  <si>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</si>
  <si>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</si>
  <si>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</si>
  <si>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</si>
  <si>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</si>
  <si>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</si>
  <si>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</si>
  <si>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</si>
  <si>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</si>
  <si>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</si>
  <si>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</si>
  <si>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</si>
  <si>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</si>
  <si>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</si>
  <si>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</si>
  <si>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</si>
  <si>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</si>
  <si>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</si>
  <si>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</si>
  <si>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</si>
  <si>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</si>
  <si>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</si>
  <si>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</si>
  <si>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</si>
  <si>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</si>
  <si>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</si>
  <si>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</si>
  <si>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</si>
  <si>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</si>
  <si>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</si>
  <si>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</si>
  <si>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</si>
  <si>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</si>
  <si>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</si>
  <si>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</si>
  <si>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</si>
  <si>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</si>
  <si>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</si>
  <si>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</si>
  <si>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</si>
  <si>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</si>
  <si>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</si>
  <si>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</si>
  <si>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</si>
  <si>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</si>
  <si>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</si>
  <si>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</si>
  <si>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</si>
  <si>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</si>
  <si>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</si>
  <si>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</si>
  <si>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</si>
  <si>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</si>
  <si>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</si>
  <si>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</si>
  <si>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</si>
  <si>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</si>
  <si>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</si>
  <si>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</si>
  <si>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</si>
  <si>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</si>
  <si>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</si>
  <si>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</si>
  <si>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</si>
  <si>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</si>
  <si>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</si>
  <si>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</si>
  <si>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</si>
  <si>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</si>
  <si>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</si>
  <si>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</si>
  <si>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</si>
  <si>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</si>
  <si>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</si>
  <si>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</si>
  <si>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</si>
  <si>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</si>
  <si>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</si>
  <si>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</si>
  <si>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</si>
  <si>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</si>
  <si>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</si>
  <si>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</si>
  <si>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</si>
  <si>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</si>
  <si>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</si>
  <si>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</si>
  <si>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</si>
  <si>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</si>
  <si>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</si>
  <si>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</si>
  <si>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</si>
  <si>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</si>
  <si>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</si>
  <si>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</si>
  <si>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</si>
  <si>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</si>
  <si>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</si>
  <si>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</si>
  <si>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</si>
  <si>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</si>
  <si>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</si>
  <si>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</si>
  <si>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</si>
  <si>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</si>
  <si>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</si>
  <si>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</si>
  <si>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</si>
  <si>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</si>
  <si>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</si>
  <si>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</si>
  <si>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</si>
  <si>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</si>
  <si>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</si>
  <si>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</si>
  <si>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</si>
  <si>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</si>
  <si>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</si>
  <si>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</si>
  <si>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</si>
  <si>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</si>
  <si>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</si>
  <si>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</si>
  <si>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</si>
  <si>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</si>
  <si>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</si>
  <si>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</si>
  <si>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</si>
  <si>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</si>
  <si>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</si>
  <si>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</si>
  <si>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</si>
  <si>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</si>
  <si>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</si>
  <si>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</si>
  <si>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</si>
  <si>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</si>
  <si>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</si>
  <si>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</si>
  <si>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</si>
  <si>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</si>
  <si>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</si>
  <si>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</si>
  <si>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</si>
  <si>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</si>
  <si>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</si>
  <si>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</si>
  <si>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</si>
  <si>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</si>
  <si>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</si>
  <si>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</si>
  <si>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</si>
  <si>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</si>
  <si>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</si>
  <si>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</si>
  <si>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</si>
  <si>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</si>
  <si>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</si>
  <si>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</si>
  <si>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</si>
  <si>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</si>
  <si>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</si>
  <si>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</si>
  <si>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</si>
  <si>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</si>
  <si>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</si>
  <si>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</si>
  <si>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</si>
  <si>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</si>
  <si>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</si>
  <si>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</si>
  <si>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</si>
  <si>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</si>
  <si>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</si>
  <si>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</si>
  <si>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</si>
  <si>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</si>
  <si>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</si>
  <si>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</si>
  <si>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</si>
  <si>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</si>
  <si>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</si>
  <si>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</si>
  <si>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</si>
  <si>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</si>
  <si>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</si>
  <si>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</si>
  <si>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</si>
  <si>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</si>
  <si>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</si>
  <si>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</si>
  <si>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</si>
  <si>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</si>
  <si>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</si>
  <si>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</si>
  <si>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</si>
  <si>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</si>
  <si>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</si>
  <si>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</si>
  <si>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</si>
  <si>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</si>
  <si>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</si>
  <si>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</si>
  <si>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</si>
  <si>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</si>
  <si>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</si>
  <si>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</si>
  <si>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</si>
  <si>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</si>
  <si>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</si>
  <si>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</si>
  <si>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</si>
  <si>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</si>
  <si>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</si>
  <si>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</si>
  <si>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</si>
  <si>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</si>
  <si>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</si>
  <si>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</si>
  <si>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</si>
  <si>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</si>
  <si>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</si>
  <si>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</si>
  <si>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</si>
  <si>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</si>
  <si>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</si>
  <si>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</si>
  <si>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</si>
  <si>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</si>
  <si>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</si>
  <si>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</si>
  <si>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</si>
  <si>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</si>
  <si>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</si>
  <si>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</si>
  <si>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</si>
  <si>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</si>
  <si>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</si>
  <si>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</si>
  <si>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</si>
  <si>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</si>
  <si>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</si>
  <si>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</si>
  <si>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</si>
  <si>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</si>
  <si>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</si>
  <si>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</si>
  <si>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</si>
  <si>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</si>
  <si>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</si>
  <si>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</si>
  <si>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</si>
  <si>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</si>
  <si>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</si>
  <si>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</si>
  <si>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</si>
  <si>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</si>
  <si>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</si>
  <si>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</si>
  <si>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</si>
  <si>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</si>
  <si>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</si>
  <si>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</si>
  <si>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</si>
  <si>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</si>
  <si>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</si>
  <si>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</si>
  <si>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</si>
  <si>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</si>
  <si>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</si>
  <si>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</si>
  <si>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</si>
  <si>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</si>
  <si>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</si>
  <si>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</si>
  <si>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</si>
  <si>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</si>
  <si>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</si>
  <si>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</si>
  <si>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</si>
  <si>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</si>
  <si>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</si>
  <si>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</si>
  <si>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</si>
  <si>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</si>
  <si>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</si>
  <si>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</si>
  <si>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</si>
  <si>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</si>
  <si>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</si>
  <si>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</si>
  <si>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</si>
  <si>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</si>
  <si>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</si>
  <si>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</si>
  <si>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</si>
  <si>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</si>
  <si>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</si>
  <si>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</si>
  <si>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</si>
  <si>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</si>
  <si>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</si>
  <si>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</si>
  <si>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</si>
  <si>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</si>
  <si>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</si>
  <si>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</si>
  <si>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</si>
  <si>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</si>
  <si>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</si>
  <si>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</si>
  <si>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</si>
  <si>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</si>
  <si>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</si>
  <si>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</si>
  <si>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</si>
  <si>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</si>
  <si>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</si>
  <si>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</si>
  <si>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</si>
  <si>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</si>
  <si>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</si>
  <si>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</si>
  <si>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</si>
  <si>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</si>
  <si>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</si>
  <si>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</si>
  <si>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</si>
  <si>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</si>
  <si>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</si>
  <si>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</si>
  <si>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</si>
  <si>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</si>
  <si>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</si>
  <si>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</si>
  <si>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</si>
  <si>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</si>
  <si>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</si>
  <si>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</si>
  <si>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</si>
  <si>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</si>
  <si>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</si>
  <si>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</si>
  <si>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</si>
  <si>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</si>
  <si>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</si>
  <si>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</si>
  <si>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</si>
  <si>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</si>
  <si>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</si>
  <si>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</si>
  <si>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</si>
  <si>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</si>
  <si>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</si>
  <si>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</si>
  <si>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</si>
  <si>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</si>
  <si>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</si>
  <si>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</si>
  <si>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</si>
  <si>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</si>
  <si>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</si>
  <si>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</si>
  <si>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</si>
  <si>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</si>
  <si>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</si>
  <si>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</si>
  <si>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</si>
  <si>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</si>
  <si>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</si>
  <si>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</si>
  <si>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</si>
  <si>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</si>
  <si>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</si>
  <si>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</si>
  <si>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</si>
  <si>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</si>
  <si>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</si>
  <si>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</si>
  <si>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</si>
  <si>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</si>
  <si>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</si>
  <si>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</si>
  <si>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</si>
  <si>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</si>
  <si>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</si>
  <si>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</si>
  <si>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</si>
  <si>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</si>
  <si>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</si>
  <si>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</si>
  <si>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</si>
  <si>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</si>
  <si>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</si>
  <si>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</si>
  <si>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</si>
  <si>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</si>
  <si>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</si>
  <si>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</si>
  <si>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</si>
  <si>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</si>
  <si>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</si>
  <si>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</si>
  <si>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</si>
  <si>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</si>
  <si>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</si>
  <si>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</si>
  <si>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</si>
  <si>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</si>
  <si>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</si>
  <si>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</si>
  <si>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</si>
  <si>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</si>
  <si>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</si>
  <si>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</si>
  <si>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</si>
  <si>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</si>
  <si>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</si>
  <si>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</si>
  <si>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</si>
  <si>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</si>
  <si>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</si>
  <si>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</si>
  <si>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</si>
  <si>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</si>
  <si>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</si>
  <si>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</si>
  <si>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</si>
  <si>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</si>
  <si>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</si>
  <si>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</si>
  <si>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</si>
  <si>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</si>
  <si>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</si>
  <si>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</si>
  <si>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</si>
  <si>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</si>
  <si>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</si>
  <si>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</si>
  <si>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</si>
  <si>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</si>
  <si>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</si>
  <si>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</si>
  <si>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</si>
  <si>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</si>
  <si>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</si>
  <si>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</si>
  <si>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</si>
  <si>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</si>
  <si>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</si>
  <si>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</si>
  <si>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</si>
  <si>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</si>
  <si>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</si>
  <si>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</si>
  <si>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</si>
  <si>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</si>
  <si>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</si>
  <si>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</si>
  <si>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</si>
  <si>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</si>
  <si>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</si>
  <si>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</si>
  <si>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</si>
  <si>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</si>
  <si>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</si>
  <si>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</si>
  <si>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</si>
  <si>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</si>
  <si>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</si>
  <si>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</si>
  <si>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</si>
  <si>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</si>
  <si>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</si>
  <si>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</si>
  <si>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</si>
  <si>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</si>
  <si>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</si>
  <si>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</si>
  <si>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</si>
  <si>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</si>
  <si>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</si>
  <si>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</si>
  <si>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</si>
  <si>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</si>
  <si>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</si>
  <si>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</si>
  <si>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</si>
  <si>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</si>
  <si>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</si>
  <si>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</si>
  <si>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</si>
  <si>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</si>
  <si>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</si>
  <si>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</si>
  <si>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</si>
  <si>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</si>
  <si>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</si>
  <si>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</si>
  <si>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</si>
  <si>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</si>
  <si>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</si>
  <si>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</si>
  <si>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</si>
  <si>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</si>
  <si>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</si>
  <si>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</si>
  <si>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</si>
  <si>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</si>
  <si>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</si>
  <si>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</si>
  <si>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</si>
  <si>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</si>
  <si>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</si>
  <si>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</si>
  <si>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</si>
  <si>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</si>
  <si>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</si>
  <si>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</si>
  <si>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</si>
  <si>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</si>
  <si>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</si>
  <si>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</si>
  <si>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</si>
  <si>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</si>
  <si>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</si>
  <si>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</si>
  <si>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</si>
  <si>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</si>
  <si>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</si>
  <si>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</si>
  <si>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</si>
  <si>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</si>
  <si>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</si>
  <si>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</si>
  <si>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</si>
  <si>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</si>
  <si>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</si>
  <si>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</si>
  <si>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</si>
  <si>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</si>
  <si>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</si>
  <si>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</si>
  <si>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</si>
  <si>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</si>
  <si>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</si>
  <si>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</si>
  <si>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</si>
  <si>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</si>
  <si>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</si>
  <si>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</si>
  <si>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</si>
  <si>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</si>
  <si>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</si>
  <si>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</si>
  <si>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</si>
  <si>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</si>
  <si>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</si>
  <si>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</si>
  <si>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</si>
  <si>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</si>
  <si>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</si>
  <si>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</si>
  <si>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</si>
  <si>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</si>
  <si>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</si>
  <si>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</si>
  <si>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</si>
  <si>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</si>
  <si>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</si>
  <si>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</si>
  <si>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</si>
  <si>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</si>
  <si>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</si>
  <si>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</si>
  <si>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</si>
  <si>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</si>
  <si>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</si>
  <si>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</si>
  <si>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</si>
  <si>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</si>
  <si>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</si>
  <si>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</si>
  <si>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</si>
  <si>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</si>
  <si>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</si>
  <si>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</si>
  <si>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</si>
  <si>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</si>
  <si>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</si>
  <si>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</si>
  <si>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</si>
  <si>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</si>
  <si>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</si>
  <si>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</si>
  <si>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</si>
  <si>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</si>
  <si>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</si>
  <si>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</si>
  <si>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</si>
  <si>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</si>
  <si>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</si>
  <si>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</si>
  <si>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</si>
  <si>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</si>
  <si>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</si>
  <si>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</si>
  <si>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</si>
  <si>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</si>
  <si>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</si>
  <si>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</si>
  <si>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</si>
  <si>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</si>
  <si>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</si>
  <si>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</si>
  <si>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</si>
  <si>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</si>
  <si>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</si>
  <si>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</si>
  <si>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</si>
  <si>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</si>
  <si>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</si>
  <si>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</si>
  <si>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</si>
  <si>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</si>
  <si>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</si>
  <si>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</si>
  <si>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</si>
  <si>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</si>
  <si>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</si>
  <si>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</si>
  <si>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</si>
  <si>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</si>
  <si>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</si>
  <si>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</si>
  <si>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</si>
  <si>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</si>
  <si>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</si>
  <si>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</si>
  <si>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</si>
  <si>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</si>
  <si>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</si>
  <si>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</si>
  <si>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</si>
  <si>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</si>
  <si>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</si>
  <si>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</si>
  <si>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</si>
  <si>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</si>
  <si>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</si>
  <si>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</si>
  <si>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</si>
  <si>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</si>
  <si>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</si>
  <si>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</si>
  <si>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</si>
  <si>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</si>
  <si>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</si>
  <si>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</si>
  <si>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</si>
  <si>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</si>
  <si>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</si>
  <si>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</si>
  <si>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</si>
  <si>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</si>
  <si>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</si>
  <si>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</si>
  <si>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</si>
  <si>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</si>
  <si>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</si>
  <si>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</si>
  <si>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</si>
  <si>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</si>
  <si>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</si>
  <si>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</si>
  <si>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</si>
  <si>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</si>
  <si>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</si>
  <si>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</si>
  <si>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</si>
  <si>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</si>
  <si>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</si>
  <si>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</si>
  <si>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</si>
  <si>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</si>
  <si>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</si>
  <si>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</si>
  <si>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</si>
  <si>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</si>
  <si>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</si>
  <si>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</si>
  <si>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</si>
  <si>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</si>
  <si>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</si>
  <si>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</si>
  <si>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</si>
  <si>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</si>
  <si>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</si>
  <si>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</si>
  <si>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</si>
  <si>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</si>
  <si>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</si>
  <si>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</si>
  <si>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</si>
  <si>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</si>
  <si>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</si>
  <si>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</si>
  <si>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</si>
  <si>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</si>
  <si>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</si>
  <si>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</si>
  <si>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</si>
  <si>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</si>
  <si>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</si>
  <si>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</si>
  <si>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</si>
  <si>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</si>
  <si>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</si>
  <si>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</si>
  <si>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</si>
  <si>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</si>
  <si>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</si>
  <si>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</si>
  <si>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</si>
  <si>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</si>
  <si>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</si>
  <si>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</si>
  <si>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</si>
  <si>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</si>
  <si>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</si>
  <si>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</si>
  <si>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</si>
  <si>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</si>
  <si>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</si>
  <si>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</si>
  <si>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</si>
  <si>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</si>
  <si>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</si>
  <si>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</si>
  <si>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</si>
  <si>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</si>
  <si>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</si>
  <si>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</si>
  <si>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</si>
  <si>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</si>
  <si>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</si>
  <si>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</si>
  <si>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</si>
  <si>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</si>
  <si>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</si>
  <si>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</si>
  <si>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</si>
  <si>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</si>
  <si>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</si>
  <si>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</si>
  <si>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</si>
  <si>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</si>
  <si>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</si>
  <si>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</si>
  <si>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</si>
  <si>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</si>
  <si>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</si>
  <si>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</si>
  <si>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</si>
  <si>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</si>
  <si>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</si>
  <si>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</si>
  <si>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</si>
  <si>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</si>
  <si>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</si>
  <si>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</si>
  <si>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</si>
  <si>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</si>
  <si>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</si>
  <si>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</si>
  <si>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</si>
  <si>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</si>
  <si>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</si>
  <si>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</si>
  <si>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</si>
  <si>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</si>
  <si>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</si>
  <si>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</si>
  <si>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</si>
  <si>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</si>
  <si>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</si>
  <si>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</si>
  <si>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</si>
  <si>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</si>
  <si>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</si>
  <si>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</si>
  <si>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</si>
  <si>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</si>
  <si>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</si>
  <si>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</si>
  <si>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</si>
  <si>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</si>
  <si>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</si>
  <si>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</si>
  <si>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</si>
  <si>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</si>
  <si>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</si>
  <si>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</si>
  <si>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</si>
  <si>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</si>
  <si>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</si>
  <si>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</si>
  <si>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</si>
  <si>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</si>
  <si>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</si>
  <si>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</si>
  <si>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</si>
  <si>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</si>
  <si>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</si>
  <si>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</si>
  <si>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</si>
  <si>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</si>
  <si>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</si>
  <si>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</si>
  <si>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</si>
  <si>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</si>
  <si>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</si>
  <si>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</si>
  <si>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</si>
  <si>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</si>
  <si>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</si>
  <si>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</si>
  <si>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</si>
  <si>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</si>
  <si>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</si>
  <si>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</si>
  <si>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</si>
  <si>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</si>
  <si>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</si>
  <si>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</si>
  <si>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</si>
  <si>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</si>
  <si>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</si>
  <si>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</si>
  <si>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</si>
  <si>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</si>
  <si>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</si>
  <si>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</si>
  <si>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</si>
  <si>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</si>
  <si>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</si>
  <si>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</si>
  <si>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</si>
  <si>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</si>
  <si>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</si>
  <si>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</si>
  <si>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</si>
  <si>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</si>
  <si>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</si>
  <si>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</si>
  <si>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</si>
  <si>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</si>
  <si>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</si>
  <si>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</si>
  <si>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</si>
  <si>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</si>
  <si>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</si>
  <si>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</si>
  <si>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</si>
  <si>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</si>
  <si>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</si>
  <si>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</si>
  <si>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</si>
  <si>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</si>
  <si>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</si>
  <si>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</si>
  <si>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</si>
  <si>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</si>
  <si>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</si>
  <si>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</si>
  <si>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</si>
  <si>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</si>
  <si>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</si>
  <si>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</si>
  <si>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</si>
  <si>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</si>
  <si>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</si>
  <si>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</si>
  <si>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</si>
  <si>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</si>
  <si>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</si>
  <si>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</si>
  <si>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</si>
  <si>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</si>
  <si>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</si>
  <si>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</si>
  <si>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</si>
  <si>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</si>
  <si>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</si>
  <si>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</si>
  <si>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</si>
  <si>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</si>
  <si>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</si>
  <si>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</si>
  <si>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</si>
  <si>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</si>
  <si>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</si>
  <si>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</si>
  <si>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</si>
  <si>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</si>
  <si>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</si>
  <si>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</si>
  <si>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</si>
  <si>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</si>
  <si>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</si>
  <si>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</si>
  <si>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</si>
  <si>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</si>
  <si>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</si>
  <si>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</si>
  <si>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</si>
  <si>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</si>
  <si>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</si>
  <si>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</si>
  <si>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</si>
  <si>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</si>
  <si>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</si>
  <si>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</si>
  <si>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</si>
  <si>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</si>
  <si>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</si>
  <si>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</si>
  <si>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</si>
  <si>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</si>
  <si>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</si>
  <si>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</si>
  <si>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</si>
  <si>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</si>
  <si>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</si>
  <si>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</si>
  <si>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</si>
  <si>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</si>
  <si>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</si>
  <si>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</si>
  <si>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</si>
  <si>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</si>
  <si>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</si>
  <si>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</si>
  <si>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</si>
  <si>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</si>
  <si>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</si>
  <si>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</si>
  <si>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</si>
  <si>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</si>
  <si>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</si>
  <si>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</si>
  <si>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</si>
  <si>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</si>
  <si>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</si>
  <si>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</si>
  <si>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</si>
  <si>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</si>
  <si>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</si>
  <si>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</si>
  <si>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</si>
  <si>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</si>
  <si>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</si>
  <si>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</si>
  <si>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</si>
  <si>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</si>
  <si>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</si>
  <si>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</si>
  <si>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</si>
  <si>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</si>
  <si>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</si>
  <si>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</si>
  <si>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</si>
  <si>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</si>
  <si>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</si>
  <si>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</si>
  <si>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</si>
  <si>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</si>
  <si>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</si>
  <si>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</si>
  <si>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</si>
  <si>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</si>
  <si>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</si>
  <si>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</si>
  <si>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</si>
  <si>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</si>
  <si>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</si>
  <si>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</si>
  <si>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</si>
  <si>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</si>
  <si>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</si>
  <si>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</si>
  <si>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</si>
  <si>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</si>
  <si>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</si>
  <si>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</si>
  <si>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</si>
  <si>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</si>
  <si>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</si>
  <si>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</si>
  <si>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</si>
  <si>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</si>
  <si>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</si>
  <si>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</si>
  <si>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</si>
  <si>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</si>
  <si>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</si>
  <si>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</si>
  <si>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</si>
  <si>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</si>
  <si>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</si>
  <si>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</si>
  <si>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</si>
  <si>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</si>
  <si>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</si>
  <si>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</si>
  <si>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</si>
  <si>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</si>
  <si>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</si>
  <si>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</si>
  <si>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</si>
  <si>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</si>
  <si>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</si>
  <si>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</si>
  <si>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</si>
  <si>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</si>
  <si>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</si>
  <si>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</si>
  <si>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</si>
  <si>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</si>
  <si>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</si>
  <si>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</si>
  <si>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</si>
  <si>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</si>
  <si>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</si>
  <si>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</si>
  <si>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</si>
  <si>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</si>
  <si>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</si>
  <si>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</si>
  <si>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</si>
  <si>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</si>
  <si>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</si>
  <si>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</si>
  <si>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</si>
  <si>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</si>
  <si>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</si>
  <si>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</si>
  <si>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</si>
  <si>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</si>
  <si>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</si>
  <si>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</si>
  <si>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</si>
  <si>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</si>
  <si>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</si>
  <si>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</si>
  <si>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</si>
  <si>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</si>
  <si>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</si>
  <si>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</si>
  <si>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</si>
  <si>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</si>
  <si>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</si>
  <si>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</si>
  <si>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</si>
  <si>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</si>
  <si>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</si>
  <si>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</si>
  <si>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</si>
  <si>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</si>
  <si>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</si>
  <si>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</si>
  <si>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</si>
  <si>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</si>
  <si>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</si>
  <si>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</si>
  <si>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</si>
  <si>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</si>
  <si>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</si>
  <si>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</si>
  <si>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</si>
  <si>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</si>
  <si>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</si>
  <si>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</si>
  <si>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</si>
  <si>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</si>
  <si>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</si>
  <si>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</si>
  <si>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</si>
  <si>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</si>
  <si>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</si>
  <si>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</si>
  <si>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</si>
  <si>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</si>
  <si>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</si>
  <si>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</si>
  <si>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</si>
  <si>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</si>
  <si>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</si>
  <si>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</si>
  <si>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</si>
  <si>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</si>
  <si>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</si>
  <si>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</si>
  <si>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</si>
  <si>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</si>
  <si>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</si>
  <si>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</si>
  <si>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</si>
  <si>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</si>
  <si>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</si>
  <si>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</si>
  <si>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</si>
  <si>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</si>
  <si>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</si>
  <si>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</si>
  <si>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</si>
  <si>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</si>
  <si>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</si>
  <si>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</si>
  <si>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</si>
  <si>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</si>
  <si>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</si>
  <si>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</si>
  <si>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</si>
  <si>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</si>
  <si>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</si>
  <si>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</si>
  <si>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</si>
  <si>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</si>
  <si>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</si>
  <si>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</si>
  <si>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</si>
  <si>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</si>
  <si>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</si>
  <si>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</si>
  <si>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</si>
  <si>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</si>
  <si>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</si>
  <si>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</si>
  <si>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</si>
  <si>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</si>
  <si>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</si>
  <si>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</si>
  <si>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</si>
  <si>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</si>
  <si>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</si>
  <si>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</si>
  <si>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</si>
  <si>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</si>
  <si>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</si>
  <si>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</si>
  <si>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</si>
  <si>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</si>
  <si>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</si>
  <si>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</si>
  <si>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</si>
  <si>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</si>
  <si>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</si>
  <si>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</si>
  <si>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</si>
  <si>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</si>
  <si>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</si>
  <si>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</si>
  <si>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</si>
  <si>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</si>
  <si>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</si>
  <si>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</si>
  <si>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</si>
  <si>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</si>
  <si>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</si>
  <si>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</si>
  <si>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</si>
  <si>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</si>
  <si>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</si>
  <si>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</si>
  <si>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</si>
  <si>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</si>
  <si>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</si>
  <si>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</si>
  <si>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</si>
  <si>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</si>
  <si>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</si>
  <si>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</si>
  <si>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</si>
  <si>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</si>
  <si>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</si>
  <si>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</si>
  <si>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</si>
  <si>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</si>
  <si>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</si>
  <si>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</si>
  <si>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</si>
  <si>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</si>
  <si>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</si>
  <si>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</si>
  <si>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</si>
  <si>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</si>
  <si>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</si>
  <si>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</si>
  <si>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</si>
  <si>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</si>
  <si>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</si>
  <si>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</si>
  <si>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</si>
  <si>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</si>
  <si>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</si>
  <si>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</si>
  <si>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</si>
  <si>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</si>
  <si>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</si>
  <si>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</si>
  <si>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</si>
  <si>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</si>
  <si>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</si>
  <si>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</si>
  <si>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</si>
  <si>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</si>
  <si>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</si>
  <si>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</si>
  <si>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</si>
  <si>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</si>
  <si>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</si>
  <si>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</si>
  <si>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</si>
  <si>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</si>
  <si>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</si>
  <si>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</si>
  <si>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</si>
  <si>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</si>
  <si>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</si>
  <si>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</si>
  <si>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</si>
  <si>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</si>
  <si>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</si>
  <si>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</si>
  <si>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</si>
  <si>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</si>
  <si>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</si>
  <si>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</si>
  <si>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</si>
  <si>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</si>
  <si>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</si>
  <si>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</si>
  <si>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</si>
  <si>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</si>
  <si>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</si>
  <si>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</si>
  <si>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</si>
  <si>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</si>
  <si>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</si>
  <si>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</si>
  <si>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</si>
  <si>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</si>
  <si>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</si>
  <si>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</si>
  <si>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</si>
  <si>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</si>
  <si>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</si>
  <si>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</si>
  <si>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</si>
  <si>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</si>
  <si>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</si>
  <si>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</si>
  <si>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</si>
  <si>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</si>
  <si>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</si>
  <si>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</si>
  <si>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</si>
  <si>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</si>
  <si>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</si>
  <si>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</si>
  <si>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</si>
  <si>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</si>
  <si>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</si>
  <si>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</si>
  <si>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</si>
  <si>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</si>
  <si>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</si>
  <si>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</si>
  <si>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</si>
  <si>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</si>
  <si>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</si>
  <si>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</si>
  <si>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</si>
  <si>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</si>
  <si>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</si>
  <si>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</si>
  <si>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</si>
  <si>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</si>
  <si>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</si>
  <si>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</si>
  <si>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</si>
  <si>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</si>
  <si>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</si>
  <si>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</si>
  <si>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</si>
  <si>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</si>
  <si>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</si>
  <si>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</si>
  <si>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</si>
  <si>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</si>
  <si>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</si>
  <si>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</si>
  <si>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</si>
  <si>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</si>
  <si>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</si>
  <si>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</si>
  <si>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</si>
  <si>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</si>
  <si>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</si>
  <si>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</si>
  <si>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</si>
  <si>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</si>
  <si>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</si>
  <si>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</si>
  <si>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</si>
  <si>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</si>
  <si>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</si>
  <si>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</si>
  <si>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</si>
  <si>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</si>
  <si>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</si>
  <si>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</si>
  <si>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</si>
  <si>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</si>
  <si>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</si>
  <si>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</si>
  <si>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</si>
  <si>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</si>
  <si>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</si>
  <si>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</si>
  <si>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</si>
  <si>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</si>
  <si>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</si>
  <si>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</si>
  <si>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</si>
  <si>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</si>
  <si>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</si>
  <si>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</si>
  <si>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</si>
  <si>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</si>
  <si>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</si>
  <si>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</si>
  <si>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</si>
  <si>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</si>
  <si>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</si>
  <si>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</si>
  <si>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</si>
  <si>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</si>
  <si>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</si>
  <si>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</si>
  <si>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</si>
  <si>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</si>
  <si>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</si>
  <si>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</si>
  <si>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</si>
  <si>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</si>
  <si>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</si>
  <si>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</si>
  <si>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</si>
  <si>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</si>
  <si>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</si>
  <si>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</si>
  <si>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</si>
  <si>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</si>
  <si>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</si>
  <si>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</si>
  <si>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</si>
  <si>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</si>
  <si>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</si>
  <si>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</si>
  <si>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</si>
  <si>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</si>
  <si>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</si>
  <si>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</si>
  <si>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</si>
  <si>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</si>
  <si>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</si>
  <si>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</si>
  <si>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</si>
  <si>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</si>
  <si>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</si>
  <si>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</si>
  <si>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</si>
  <si>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</si>
  <si>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</si>
  <si>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</si>
  <si>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</si>
  <si>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</si>
  <si>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</si>
  <si>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</si>
  <si>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</si>
  <si>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</si>
  <si>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</si>
  <si>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</si>
  <si>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</si>
  <si>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</si>
  <si>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</si>
  <si>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</si>
  <si>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</si>
  <si>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</si>
  <si>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</si>
  <si>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</si>
  <si>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</si>
  <si>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</si>
  <si>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</si>
  <si>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</si>
  <si>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</si>
  <si>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</si>
  <si>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</si>
  <si>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</si>
  <si>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</si>
  <si>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</si>
  <si>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</si>
  <si>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</si>
  <si>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</si>
  <si>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</si>
  <si>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</si>
  <si>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</si>
  <si>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</si>
  <si>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</si>
  <si>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</si>
  <si>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</si>
  <si>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</si>
  <si>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</si>
  <si>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</si>
  <si>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</si>
  <si>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</si>
  <si>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</si>
  <si>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</si>
  <si>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</si>
  <si>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</si>
  <si>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</si>
  <si>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</si>
  <si>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</si>
  <si>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</si>
  <si>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</si>
  <si>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</si>
  <si>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</si>
  <si>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</si>
  <si>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</si>
  <si>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</si>
  <si>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</si>
  <si>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</si>
  <si>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</si>
  <si>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</si>
  <si>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</si>
  <si>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</si>
  <si>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</si>
  <si>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</si>
  <si>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</si>
  <si>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</si>
  <si>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</si>
  <si>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</si>
  <si>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</si>
  <si>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</si>
  <si>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</si>
  <si>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</si>
  <si>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</si>
  <si>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</si>
  <si>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</si>
  <si>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</si>
  <si>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</si>
  <si>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</si>
  <si>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</si>
  <si>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</si>
  <si>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</si>
  <si>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</si>
  <si>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</si>
  <si>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</si>
  <si>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</si>
  <si>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</si>
  <si>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</si>
  <si>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</si>
  <si>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</si>
  <si>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</si>
  <si>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</si>
  <si>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</si>
  <si>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</si>
  <si>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</si>
  <si>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</si>
  <si>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</si>
  <si>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</si>
  <si>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</si>
  <si>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</si>
  <si>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</si>
  <si>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</si>
  <si>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</si>
  <si>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</si>
  <si>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</si>
  <si>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</si>
  <si>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</si>
  <si>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</si>
  <si>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</si>
  <si>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</si>
  <si>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</si>
  <si>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</si>
  <si>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</si>
  <si>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</si>
  <si>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</si>
  <si>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</si>
  <si>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</si>
  <si>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</si>
  <si>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</si>
  <si>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</si>
  <si>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</si>
  <si>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</si>
  <si>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</si>
  <si>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</si>
  <si>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</si>
  <si>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</si>
  <si>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</si>
  <si>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</si>
  <si>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</si>
  <si>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</si>
  <si>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</si>
  <si>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</si>
  <si>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</si>
  <si>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</si>
  <si>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</si>
  <si>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</si>
  <si>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</si>
  <si>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</si>
  <si>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</si>
  <si>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</si>
  <si>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</si>
  <si>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</si>
  <si>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</si>
  <si>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</si>
  <si>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</si>
  <si>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</si>
  <si>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</si>
  <si>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</si>
  <si>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</si>
  <si>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</si>
  <si>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</si>
  <si>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</si>
  <si>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</si>
  <si>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</si>
  <si>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</si>
  <si>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</si>
  <si>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</si>
  <si>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</si>
  <si>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</si>
  <si>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</si>
  <si>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</si>
  <si>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</si>
  <si>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</si>
  <si>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</si>
  <si>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</si>
  <si>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</si>
  <si>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</si>
  <si>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</si>
  <si>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</si>
  <si>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</si>
  <si>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</si>
  <si>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</si>
  <si>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</si>
  <si>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</si>
  <si>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</si>
  <si>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</si>
  <si>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</si>
  <si>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</si>
  <si>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</si>
  <si>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</si>
  <si>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</si>
  <si>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</si>
  <si>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</si>
  <si>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</si>
  <si>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</si>
  <si>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</si>
  <si>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</si>
  <si>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</si>
  <si>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</si>
  <si>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</si>
  <si>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</si>
  <si>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</si>
  <si>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</si>
  <si>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</si>
  <si>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</si>
  <si>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</si>
  <si>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</si>
  <si>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</si>
  <si>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</si>
  <si>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</si>
  <si>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</si>
  <si>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</si>
  <si>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</si>
  <si>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</si>
  <si>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</si>
  <si>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</si>
  <si>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</si>
  <si>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</si>
  <si>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</si>
  <si>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</si>
  <si>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</si>
  <si>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</si>
  <si>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</si>
  <si>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</si>
  <si>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</si>
  <si>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</si>
  <si>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</si>
  <si>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</si>
  <si>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</si>
  <si>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</si>
  <si>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</si>
  <si>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</si>
  <si>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</si>
  <si>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</si>
  <si>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</si>
  <si>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</si>
  <si>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</si>
  <si>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</si>
  <si>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</si>
  <si>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</si>
  <si>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</si>
  <si>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</si>
  <si>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</si>
  <si>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</si>
  <si>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</si>
  <si>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</si>
  <si>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</si>
  <si>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</si>
  <si>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</si>
  <si>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</si>
  <si>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</si>
  <si>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</si>
  <si>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</si>
  <si>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</si>
  <si>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</si>
  <si>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</si>
  <si>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</si>
  <si>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</si>
  <si>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</si>
  <si>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</si>
  <si>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</si>
  <si>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</si>
  <si>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</si>
  <si>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</si>
  <si>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</si>
  <si>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</si>
  <si>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</si>
  <si>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</si>
  <si>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</si>
  <si>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</si>
  <si>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</si>
  <si>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</si>
  <si>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</si>
  <si>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</si>
  <si>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</si>
  <si>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</si>
  <si>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</si>
  <si>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</si>
  <si>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</si>
  <si>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</si>
  <si>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</si>
  <si>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</si>
  <si>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</si>
  <si>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</si>
  <si>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</si>
  <si>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</si>
  <si>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</si>
  <si>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</si>
  <si>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</si>
  <si>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</si>
  <si>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</si>
  <si>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</si>
  <si>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</si>
  <si>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</si>
  <si>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</si>
  <si>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</si>
  <si>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</si>
  <si>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</si>
  <si>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</si>
  <si>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</si>
  <si>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</si>
  <si>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</si>
  <si>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</si>
  <si>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</si>
  <si>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</si>
  <si>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</si>
  <si>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</si>
  <si>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</si>
  <si>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</si>
  <si>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</si>
  <si>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</si>
  <si>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</si>
  <si>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</si>
  <si>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</si>
  <si>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</si>
  <si>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</si>
  <si>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</si>
  <si>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</si>
  <si>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</si>
  <si>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</si>
  <si>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</si>
  <si>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</si>
  <si>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</si>
  <si>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</si>
  <si>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</si>
  <si>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</si>
  <si>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</si>
  <si>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</si>
  <si>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</si>
  <si>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</si>
  <si>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</si>
  <si>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</si>
  <si>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</si>
  <si>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</si>
  <si>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</si>
  <si>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</si>
  <si>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</si>
  <si>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</si>
  <si>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</si>
  <si>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</si>
  <si>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</si>
  <si>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</si>
  <si>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</si>
  <si>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</si>
  <si>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</si>
  <si>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</si>
  <si>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</si>
  <si>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</si>
  <si>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</si>
  <si>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</si>
  <si>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</si>
  <si>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</si>
  <si>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</si>
  <si>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</si>
  <si>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</si>
  <si>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</si>
  <si>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</si>
  <si>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</si>
  <si>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</si>
  <si>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</si>
  <si>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</si>
  <si>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</si>
  <si>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</si>
  <si>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</si>
  <si>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</si>
  <si>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</si>
  <si>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</si>
  <si>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</si>
  <si>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</si>
  <si>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</si>
  <si>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</si>
  <si>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</si>
  <si>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</si>
  <si>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</si>
  <si>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</si>
  <si>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</si>
  <si>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</si>
  <si>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</si>
  <si>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</si>
  <si>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</si>
  <si>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</si>
  <si>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</si>
  <si>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</si>
  <si>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</si>
  <si>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</si>
  <si>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</si>
  <si>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</si>
  <si>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</si>
  <si>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</si>
  <si>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</si>
  <si>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</si>
  <si>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</si>
  <si>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</si>
  <si>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</si>
  <si>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</si>
  <si>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</si>
  <si>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</si>
  <si>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</si>
  <si>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</si>
  <si>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</si>
  <si>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</si>
  <si>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</si>
  <si>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</si>
  <si>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</si>
  <si>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</si>
  <si>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</si>
  <si>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</si>
  <si>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</si>
  <si>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</si>
  <si>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</si>
  <si>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</si>
  <si>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</si>
  <si>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</si>
  <si>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</si>
  <si>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</si>
  <si>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</si>
  <si>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</si>
  <si>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</si>
  <si>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</si>
  <si>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</si>
  <si>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</si>
  <si>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</si>
  <si>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</si>
  <si>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</si>
  <si>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</si>
  <si>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</si>
  <si>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</si>
  <si>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</si>
  <si>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</si>
  <si>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</si>
  <si>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</si>
  <si>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</si>
  <si>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</si>
  <si>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</si>
  <si>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</si>
  <si>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</si>
  <si>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</si>
  <si>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</si>
  <si>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</si>
  <si>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</si>
  <si>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</si>
  <si>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</si>
  <si>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</si>
  <si>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</si>
  <si>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</si>
  <si>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</si>
  <si>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</si>
  <si>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</si>
  <si>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</si>
  <si>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</si>
  <si>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</si>
  <si>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</si>
  <si>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</si>
  <si>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</si>
  <si>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</si>
  <si>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</si>
  <si>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</si>
  <si>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</si>
  <si>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</si>
  <si>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</si>
  <si>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</si>
  <si>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</si>
  <si>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</si>
  <si>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</si>
  <si>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</si>
  <si>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</si>
  <si>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</si>
  <si>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</si>
  <si>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</si>
  <si>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</si>
  <si>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</si>
  <si>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</si>
  <si>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</si>
  <si>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</si>
  <si>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</si>
  <si>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</si>
  <si>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</si>
  <si>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</si>
  <si>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</si>
  <si>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</si>
  <si>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</si>
  <si>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</si>
  <si>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</si>
  <si>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</si>
  <si>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</si>
  <si>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</si>
  <si>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</si>
  <si>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</si>
  <si>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</si>
  <si>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</si>
  <si>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</si>
  <si>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</si>
  <si>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</si>
  <si>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</si>
  <si>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</si>
  <si>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</si>
  <si>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</si>
  <si>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</si>
  <si>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</si>
  <si>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</si>
  <si>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</si>
  <si>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</si>
  <si>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</si>
  <si>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</si>
  <si>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</si>
  <si>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</si>
  <si>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</si>
  <si>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</si>
  <si>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</si>
  <si>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</si>
  <si>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</si>
  <si>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</si>
  <si>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</si>
  <si>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</si>
  <si>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</si>
  <si>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</si>
  <si>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</si>
  <si>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</si>
  <si>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</si>
  <si>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</si>
  <si>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</si>
  <si>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</si>
  <si>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</si>
  <si>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</si>
  <si>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</si>
  <si>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</si>
  <si>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</si>
  <si>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</si>
  <si>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</si>
  <si>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</si>
  <si>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</si>
  <si>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</si>
  <si>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</si>
  <si>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</si>
  <si>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</si>
  <si>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</si>
  <si>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</si>
  <si>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</si>
  <si>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</si>
  <si>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</si>
  <si>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</si>
  <si>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</si>
  <si>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</si>
  <si>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</si>
  <si>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</si>
  <si>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</si>
  <si>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</si>
  <si>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</si>
  <si>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</si>
  <si>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</si>
  <si>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</si>
  <si>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</si>
  <si>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</si>
  <si>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</si>
  <si>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</si>
  <si>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</si>
  <si>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</si>
  <si>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</si>
  <si>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</si>
  <si>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</si>
  <si>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</si>
  <si>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</si>
  <si>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</si>
  <si>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</si>
  <si>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</si>
  <si>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</si>
  <si>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</si>
  <si>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</si>
  <si>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</si>
  <si>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</si>
  <si>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</si>
  <si>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</si>
  <si>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</si>
  <si>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</si>
  <si>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</si>
  <si>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</si>
  <si>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</si>
  <si>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</si>
  <si>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</si>
  <si>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</si>
  <si>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</si>
  <si>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</si>
  <si>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</si>
  <si>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</si>
  <si>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</si>
  <si>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</si>
  <si>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</si>
  <si>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</si>
  <si>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</si>
  <si>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</si>
  <si>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</si>
  <si>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</si>
  <si>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</si>
  <si>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</si>
  <si>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</si>
  <si>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</si>
  <si>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</si>
  <si>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</si>
  <si>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</si>
  <si>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</si>
  <si>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</si>
  <si>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</si>
  <si>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</si>
  <si>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</si>
  <si>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</si>
  <si>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</si>
  <si>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</si>
  <si>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</si>
  <si>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</si>
  <si>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</si>
  <si>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</si>
  <si>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</si>
  <si>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</si>
  <si>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</si>
  <si>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</si>
  <si>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</si>
  <si>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</si>
  <si>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</si>
  <si>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</si>
  <si>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</si>
  <si>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</si>
  <si>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</si>
  <si>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</si>
  <si>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</si>
  <si>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</si>
  <si>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</si>
  <si>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</si>
  <si>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</si>
  <si>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</si>
  <si>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</si>
  <si>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</si>
  <si>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</si>
  <si>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</si>
  <si>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</si>
  <si>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</si>
  <si>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</si>
  <si>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</si>
  <si>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</si>
  <si>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</si>
  <si>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</si>
  <si>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</si>
  <si>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</si>
  <si>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</si>
  <si>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</si>
  <si>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</si>
  <si>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</si>
  <si>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</si>
  <si>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</si>
  <si>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</si>
  <si>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</si>
  <si>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</si>
  <si>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</si>
  <si>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</si>
  <si>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</si>
  <si>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</si>
  <si>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</si>
  <si>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</si>
  <si>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</si>
  <si>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</si>
  <si>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</si>
  <si>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</si>
  <si>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</si>
  <si>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</si>
  <si>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</si>
  <si>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</si>
  <si>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</si>
  <si>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</si>
  <si>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</si>
  <si>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</si>
  <si>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</si>
  <si>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</si>
  <si>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</si>
  <si>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</si>
  <si>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</si>
  <si>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</si>
  <si>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</si>
  <si>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</si>
  <si>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</si>
  <si>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</si>
  <si>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</si>
  <si>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</si>
  <si>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</si>
  <si>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</si>
  <si>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</si>
  <si>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</si>
  <si>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</si>
  <si>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</si>
  <si>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</si>
  <si>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</si>
  <si>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</si>
  <si>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</si>
  <si>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</si>
  <si>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</si>
  <si>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</si>
  <si>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</si>
  <si>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</si>
  <si>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</si>
  <si>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</si>
  <si>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</si>
  <si>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</si>
  <si>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</si>
  <si>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</si>
  <si>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</si>
  <si>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</si>
  <si>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</si>
  <si>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</si>
  <si>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</si>
  <si>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</si>
  <si>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</si>
  <si>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</si>
  <si>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</si>
  <si>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</si>
  <si>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</si>
  <si>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</si>
  <si>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</si>
  <si>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</si>
  <si>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</si>
  <si>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</si>
  <si>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</si>
  <si>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</si>
  <si>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</si>
  <si>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</si>
  <si>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</si>
  <si>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</si>
  <si>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</si>
  <si>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</si>
  <si>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</si>
  <si>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</si>
  <si>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</si>
  <si>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</si>
  <si>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</si>
  <si>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</si>
  <si>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</si>
  <si>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</si>
  <si>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</si>
  <si>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</si>
  <si>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</si>
  <si>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</si>
  <si>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</si>
  <si>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</si>
  <si>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</si>
  <si>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</si>
  <si>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</si>
  <si>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</si>
  <si>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</si>
  <si>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</si>
  <si>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</si>
  <si>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</si>
  <si>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</si>
  <si>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</si>
  <si>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</si>
  <si>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</si>
  <si>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</si>
  <si>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</si>
  <si>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</si>
  <si>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</si>
  <si>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</si>
  <si>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</si>
  <si>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</si>
  <si>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</si>
  <si>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</si>
  <si>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</si>
  <si>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</si>
  <si>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</si>
  <si>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</si>
  <si>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</si>
  <si>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</si>
  <si>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</si>
  <si>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</si>
  <si>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</si>
  <si>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</si>
  <si>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</si>
  <si>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</si>
  <si>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</si>
  <si>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</si>
  <si>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</si>
  <si>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</si>
  <si>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</si>
  <si>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</si>
  <si>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</si>
  <si>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</si>
  <si>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</si>
  <si>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</si>
  <si>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</si>
  <si>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</si>
  <si>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</si>
  <si>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</si>
  <si>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</si>
  <si>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</si>
  <si>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</si>
  <si>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</si>
  <si>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</si>
  <si>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</si>
  <si>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</si>
  <si>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</si>
  <si>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</si>
  <si>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</si>
  <si>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</si>
  <si>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</si>
  <si>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</si>
  <si>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</si>
  <si>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</si>
  <si>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</si>
  <si>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</si>
  <si>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</si>
  <si>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</si>
  <si>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</si>
  <si>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</si>
  <si>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</si>
  <si>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</si>
  <si>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</si>
  <si>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</si>
  <si>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</si>
  <si>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</si>
  <si>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</si>
  <si>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</si>
  <si>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</si>
  <si>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</si>
  <si>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</si>
  <si>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</si>
  <si>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</si>
  <si>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</si>
  <si>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</si>
  <si>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</si>
  <si>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</si>
  <si>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</si>
  <si>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</si>
  <si>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</si>
  <si>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</si>
  <si>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</si>
  <si>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</si>
  <si>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</si>
  <si>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</si>
  <si>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</si>
  <si>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</si>
  <si>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</si>
  <si>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</si>
  <si>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</si>
  <si>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</si>
  <si>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</si>
  <si>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</si>
  <si>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</si>
  <si>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</si>
  <si>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</si>
  <si>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</si>
  <si>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</si>
  <si>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</si>
  <si>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</si>
  <si>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</si>
  <si>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</si>
  <si>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</si>
  <si>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</si>
  <si>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</si>
  <si>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</si>
  <si>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</si>
  <si>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</si>
  <si>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</si>
  <si>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</si>
  <si>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</si>
  <si>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</si>
  <si>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</si>
  <si>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</si>
  <si>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</si>
  <si>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</si>
  <si>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</si>
  <si>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</si>
  <si>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</si>
  <si>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</si>
  <si>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</si>
  <si>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</si>
  <si>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</si>
  <si>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</si>
  <si>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</si>
  <si>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</si>
  <si>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</si>
  <si>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</si>
  <si>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</si>
  <si>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</si>
  <si>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</si>
  <si>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</si>
  <si>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</si>
  <si>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</si>
  <si>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</si>
  <si>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</si>
  <si>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</si>
  <si>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</si>
  <si>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</si>
  <si>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</si>
  <si>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</si>
  <si>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</si>
  <si>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</si>
  <si>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</si>
  <si>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</si>
  <si>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</si>
  <si>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</si>
  <si>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</si>
  <si>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</si>
  <si>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</si>
  <si>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</si>
  <si>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</si>
  <si>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</si>
  <si>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</si>
  <si>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</si>
  <si>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</si>
  <si>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</si>
  <si>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</si>
  <si>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</si>
  <si>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</si>
  <si>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</si>
  <si>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</si>
  <si>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</si>
  <si>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</si>
  <si>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</si>
  <si>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</si>
  <si>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</si>
  <si>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</si>
  <si>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</si>
  <si>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</si>
  <si>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</si>
  <si>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</si>
  <si>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</si>
  <si>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</si>
  <si>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</si>
  <si>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</si>
  <si>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</si>
  <si>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</si>
  <si>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</si>
  <si>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</si>
  <si>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</si>
  <si>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</si>
  <si>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</si>
  <si>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</si>
  <si>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</si>
  <si>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</si>
  <si>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</si>
  <si>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</si>
  <si>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</si>
  <si>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</si>
  <si>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</si>
  <si>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</si>
  <si>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</si>
  <si>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</si>
  <si>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</si>
  <si>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</si>
  <si>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</si>
  <si>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</si>
  <si>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</si>
  <si>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</si>
  <si>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</si>
  <si>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</si>
  <si>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</si>
  <si>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</si>
  <si>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</si>
  <si>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</si>
  <si>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</si>
  <si>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</si>
  <si>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</si>
  <si>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</si>
  <si>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</si>
  <si>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</si>
  <si>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</si>
  <si>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</si>
  <si>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</si>
  <si>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</si>
  <si>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</si>
  <si>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</si>
  <si>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</si>
  <si>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</si>
  <si>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</si>
  <si>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</si>
  <si>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</si>
  <si>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</si>
  <si>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</si>
  <si>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</si>
  <si>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</si>
  <si>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</si>
  <si>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</si>
  <si>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</si>
  <si>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</si>
  <si>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</si>
  <si>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</si>
  <si>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</si>
  <si>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</si>
  <si>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</si>
  <si>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</si>
  <si>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</si>
  <si>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</si>
  <si>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</si>
  <si>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</si>
  <si>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</si>
  <si>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</si>
  <si>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</si>
  <si>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</si>
  <si>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</si>
  <si>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</si>
  <si>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</si>
  <si>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</si>
  <si>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</si>
  <si>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</si>
  <si>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</si>
  <si>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</si>
  <si>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</si>
  <si>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</si>
  <si>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</si>
  <si>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</si>
  <si>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</si>
  <si>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</si>
  <si>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</si>
  <si>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</si>
  <si>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</si>
  <si>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</si>
  <si>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</si>
  <si>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</si>
  <si>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</si>
  <si>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</si>
  <si>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</si>
  <si>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</si>
  <si>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</si>
  <si>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</si>
  <si>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</si>
  <si>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</si>
  <si>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</si>
  <si>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</si>
  <si>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</si>
  <si>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</si>
  <si>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</si>
  <si>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</si>
  <si>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</si>
  <si>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</si>
  <si>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</si>
  <si>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</si>
  <si>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</si>
  <si>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</si>
  <si>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</si>
  <si>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</si>
  <si>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</si>
  <si>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</si>
  <si>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</si>
  <si>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</si>
  <si>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</si>
  <si>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</si>
  <si>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</si>
  <si>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</si>
  <si>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</si>
  <si>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</si>
  <si>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</si>
  <si>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</si>
  <si>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</si>
  <si>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</si>
  <si>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</si>
  <si>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</si>
  <si>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</si>
  <si>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</si>
  <si>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</si>
  <si>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</si>
  <si>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</si>
  <si>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</si>
  <si>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</si>
  <si>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</si>
  <si>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</si>
  <si>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</si>
  <si>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</si>
  <si>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</si>
  <si>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</si>
  <si>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</si>
  <si>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</si>
  <si>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</si>
  <si>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</si>
  <si>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</si>
  <si>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</si>
  <si>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</si>
  <si>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</si>
  <si>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</si>
  <si>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</si>
  <si>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</si>
  <si>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</si>
  <si>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</si>
  <si>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</si>
  <si>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</si>
  <si>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</si>
  <si>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</si>
  <si>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</si>
  <si>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</si>
  <si>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</si>
  <si>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</si>
  <si>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</si>
  <si>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</si>
  <si>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</si>
  <si>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</si>
  <si>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</si>
  <si>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</si>
  <si>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</si>
  <si>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</si>
  <si>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</si>
  <si>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</si>
  <si>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</si>
  <si>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</si>
  <si>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</si>
  <si>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</si>
  <si>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</si>
  <si>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</si>
  <si>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</si>
  <si>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</si>
  <si>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</si>
  <si>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</si>
  <si>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</si>
  <si>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</si>
  <si>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</si>
  <si>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</si>
  <si>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</si>
  <si>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</si>
  <si>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</si>
  <si>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</si>
  <si>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</si>
  <si>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</si>
  <si>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</si>
  <si>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</si>
  <si>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</si>
  <si>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</si>
  <si>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</si>
  <si>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</si>
  <si>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</si>
  <si>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</si>
  <si>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</si>
  <si>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</si>
  <si>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</si>
  <si>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</si>
  <si>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</si>
  <si>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</si>
  <si>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</si>
  <si>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</si>
  <si>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</si>
  <si>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</si>
  <si>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</si>
  <si>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</si>
  <si>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</si>
  <si>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</si>
  <si>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</si>
  <si>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</si>
  <si>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</si>
  <si>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</si>
  <si>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</si>
  <si>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</si>
  <si>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</si>
  <si>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</si>
  <si>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</si>
  <si>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</si>
  <si>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</si>
  <si>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</si>
  <si>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</si>
  <si>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</si>
  <si>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</si>
  <si>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</si>
  <si>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</si>
  <si>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</si>
  <si>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</si>
  <si>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</si>
  <si>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</si>
  <si>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</si>
  <si>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</si>
  <si>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</si>
  <si>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</si>
  <si>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</si>
  <si>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</si>
  <si>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</si>
  <si>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</si>
  <si>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</si>
  <si>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</si>
  <si>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</si>
  <si>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</si>
  <si>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</si>
  <si>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</si>
  <si>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</si>
  <si>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</si>
  <si>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</si>
  <si>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</si>
  <si>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</si>
  <si>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</si>
  <si>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</si>
  <si>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</si>
  <si>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</si>
  <si>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</si>
  <si>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</si>
  <si>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</si>
  <si>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</si>
  <si>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</si>
  <si>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</si>
  <si>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</si>
  <si>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</si>
  <si>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</si>
  <si>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</si>
  <si>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</si>
  <si>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</si>
  <si>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</si>
  <si>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</si>
  <si>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</si>
  <si>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</si>
  <si>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</si>
  <si>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</si>
  <si>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</si>
  <si>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</si>
  <si>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</si>
  <si>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</si>
  <si>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</si>
  <si>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</si>
  <si>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</si>
  <si>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</si>
  <si>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</si>
  <si>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</si>
  <si>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</si>
  <si>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</si>
  <si>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</si>
  <si>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</si>
  <si>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</si>
  <si>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</si>
  <si>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</si>
  <si>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</si>
  <si>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</si>
  <si>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</si>
  <si>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</si>
  <si>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</si>
  <si>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</si>
  <si>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</si>
  <si>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</si>
  <si>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</si>
  <si>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</si>
  <si>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</si>
  <si>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</si>
  <si>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</si>
  <si>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</si>
  <si>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</si>
  <si>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</si>
  <si>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</si>
  <si>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</si>
  <si>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</si>
  <si>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</si>
  <si>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</si>
  <si>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</si>
  <si>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</si>
  <si>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</si>
  <si>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</si>
  <si>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</si>
  <si>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</si>
  <si>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</si>
  <si>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</si>
  <si>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</si>
  <si>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</si>
  <si>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</si>
  <si>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</si>
  <si>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</si>
  <si>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</si>
  <si>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</si>
  <si>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</si>
  <si>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</si>
  <si>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</si>
  <si>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</si>
  <si>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</si>
  <si>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</si>
  <si>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</si>
  <si>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</si>
  <si>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</si>
  <si>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</si>
  <si>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</si>
  <si>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</si>
  <si>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</si>
  <si>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</si>
  <si>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</si>
  <si>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</si>
  <si>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</si>
  <si>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</si>
  <si>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</si>
  <si>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</si>
  <si>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</si>
  <si>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</si>
  <si>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</si>
  <si>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</si>
  <si>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</si>
  <si>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</si>
  <si>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</si>
  <si>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</si>
  <si>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</si>
  <si>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</si>
  <si>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</si>
  <si>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</si>
  <si>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</si>
  <si>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</si>
  <si>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</si>
  <si>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</si>
  <si>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</si>
  <si>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</si>
  <si>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</si>
  <si>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</si>
  <si>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</si>
  <si>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</si>
  <si>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</si>
  <si>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</si>
  <si>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</si>
  <si>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</si>
  <si>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</si>
  <si>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</si>
  <si>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</si>
  <si>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</si>
  <si>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</si>
  <si>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</si>
  <si>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</si>
  <si>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</si>
  <si>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</si>
  <si>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</si>
  <si>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</si>
  <si>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</si>
  <si>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</si>
  <si>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</si>
  <si>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</si>
  <si>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</si>
  <si>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</si>
  <si>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</si>
  <si>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</si>
  <si>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</si>
  <si>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</si>
  <si>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</si>
  <si>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</si>
  <si>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</si>
  <si>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</si>
  <si>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</si>
  <si>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</si>
  <si>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</si>
  <si>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</si>
  <si>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</si>
  <si>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</si>
  <si>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</si>
  <si>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</si>
  <si>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</si>
  <si>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</si>
  <si>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</si>
  <si>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</si>
  <si>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</si>
  <si>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</si>
  <si>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</si>
  <si>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</si>
  <si>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</si>
  <si>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</si>
  <si>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</si>
  <si>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</si>
  <si>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</si>
  <si>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</si>
  <si>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</si>
  <si>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</si>
  <si>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</si>
  <si>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</si>
  <si>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</si>
  <si>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</si>
  <si>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</si>
  <si>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</si>
  <si>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</si>
  <si>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</si>
  <si>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</si>
  <si>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</si>
  <si>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</si>
  <si>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</si>
  <si>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</si>
  <si>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</si>
  <si>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</si>
  <si>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</si>
  <si>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</si>
  <si>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</si>
  <si>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</si>
  <si>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</si>
  <si>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</si>
  <si>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</si>
  <si>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</si>
  <si>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</si>
  <si>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</si>
  <si>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</si>
  <si>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</si>
  <si>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</si>
  <si>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</si>
  <si>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</si>
  <si>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</si>
  <si>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</si>
  <si>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</si>
  <si>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</si>
  <si>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</si>
  <si>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</si>
  <si>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</si>
  <si>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</si>
  <si>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</si>
  <si>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</si>
  <si>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</si>
  <si>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</si>
  <si>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</si>
  <si>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</si>
  <si>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</si>
  <si>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</si>
  <si>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</si>
  <si>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</si>
  <si>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</si>
  <si>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</si>
  <si>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</si>
  <si>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</si>
  <si>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</si>
  <si>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</si>
  <si>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</si>
  <si>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</si>
  <si>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</si>
  <si>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</si>
  <si>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</si>
  <si>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</si>
  <si>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</si>
  <si>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</si>
  <si>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</si>
  <si>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</si>
  <si>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</si>
  <si>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</si>
  <si>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</si>
  <si>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</si>
  <si>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</si>
  <si>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</si>
  <si>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</si>
  <si>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</si>
  <si>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</si>
  <si>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</si>
  <si>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</si>
  <si>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</si>
  <si>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</si>
  <si>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</si>
  <si>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</si>
  <si>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</si>
  <si>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</si>
  <si>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</si>
  <si>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</si>
  <si>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</si>
  <si>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</si>
  <si>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</si>
  <si>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</si>
  <si>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</si>
  <si>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</si>
  <si>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</si>
  <si>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</si>
  <si>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</si>
  <si>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</si>
  <si>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</si>
  <si>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</si>
  <si>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</si>
  <si>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</si>
  <si>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</si>
  <si>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</si>
  <si>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</si>
  <si>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</si>
  <si>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</si>
  <si>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</si>
  <si>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</si>
  <si>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</si>
  <si>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</si>
  <si>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</si>
  <si>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</si>
  <si>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</si>
  <si>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</si>
  <si>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</si>
  <si>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</si>
  <si>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</si>
  <si>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</si>
  <si>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</si>
  <si>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</si>
  <si>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</si>
  <si>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</si>
  <si>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</si>
  <si>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</si>
  <si>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</si>
  <si>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</si>
  <si>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</si>
  <si>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</si>
  <si>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</si>
  <si>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</si>
  <si>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</si>
  <si>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</si>
  <si>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</si>
  <si>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</si>
  <si>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</si>
  <si>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</si>
  <si>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</si>
  <si>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</si>
  <si>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</si>
  <si>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</si>
  <si>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</si>
  <si>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</si>
  <si>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</si>
  <si>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</si>
  <si>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</si>
  <si>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</si>
  <si>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</si>
  <si>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</si>
  <si>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</si>
  <si>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</si>
  <si>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</si>
  <si>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</si>
  <si>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</si>
  <si>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</si>
  <si>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</si>
  <si>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</si>
  <si>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</si>
  <si>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</si>
  <si>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</si>
  <si>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</si>
  <si>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</si>
  <si>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</si>
  <si>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</si>
  <si>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</si>
  <si>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</si>
  <si>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</si>
  <si>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</si>
  <si>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</si>
  <si>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</si>
  <si>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</si>
  <si>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</si>
  <si>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</si>
  <si>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</si>
  <si>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</si>
  <si>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</si>
  <si>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</si>
  <si>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</si>
  <si>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</si>
  <si>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</si>
  <si>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</si>
  <si>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</si>
  <si>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</si>
  <si>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</si>
  <si>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</si>
  <si>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</si>
  <si>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</si>
  <si>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</si>
  <si>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</si>
  <si>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</si>
  <si>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</si>
  <si>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</si>
  <si>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</si>
  <si>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</si>
  <si>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</si>
  <si>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</si>
  <si>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</si>
  <si>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</si>
  <si>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</si>
  <si>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</si>
  <si>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</si>
  <si>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</si>
  <si>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</si>
  <si>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</si>
  <si>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</si>
  <si>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</si>
  <si>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</si>
  <si>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</si>
  <si>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</si>
  <si>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</si>
  <si>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</si>
  <si>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</si>
  <si>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</si>
  <si>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</si>
  <si>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</si>
  <si>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</si>
  <si>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</si>
  <si>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</si>
  <si>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</si>
  <si>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</si>
  <si>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</si>
  <si>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</si>
  <si>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</si>
  <si>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</si>
  <si>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</si>
  <si>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</si>
  <si>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</si>
  <si>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</si>
  <si>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</si>
  <si>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</si>
  <si>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</si>
  <si>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</si>
  <si>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</si>
  <si>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</si>
  <si>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</si>
  <si>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</si>
  <si>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</si>
  <si>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</si>
  <si>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</si>
  <si>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</si>
  <si>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</si>
  <si>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</si>
  <si>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</si>
  <si>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</si>
  <si>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</si>
  <si>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</si>
  <si>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</si>
  <si>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</si>
  <si>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</si>
  <si>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</si>
  <si>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</si>
  <si>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</si>
  <si>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</si>
  <si>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</si>
  <si>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</si>
  <si>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</si>
  <si>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</si>
  <si>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</si>
  <si>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</si>
  <si>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</si>
  <si>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</si>
  <si>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</si>
  <si>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</si>
  <si>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</si>
  <si>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</si>
  <si>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</si>
  <si>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</si>
  <si>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</si>
  <si>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</si>
  <si>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</si>
  <si>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</si>
  <si>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</si>
  <si>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</si>
  <si>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</si>
  <si>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</si>
  <si>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</si>
  <si>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</si>
  <si>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</si>
  <si>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</si>
  <si>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</si>
  <si>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</si>
  <si>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</si>
  <si>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</si>
  <si>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</si>
  <si>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</si>
  <si>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</si>
  <si>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</si>
  <si>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</si>
  <si>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</si>
  <si>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</si>
  <si>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</si>
  <si>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</si>
  <si>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</si>
  <si>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</si>
  <si>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</si>
  <si>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</si>
  <si>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</si>
  <si>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</si>
  <si>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</si>
  <si>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</si>
  <si>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</si>
  <si>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</si>
  <si>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</si>
  <si>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</si>
  <si>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</si>
  <si>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</si>
  <si>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</si>
  <si>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</si>
  <si>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</si>
  <si>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</si>
  <si>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</si>
  <si>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</si>
  <si>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</si>
  <si>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</si>
  <si>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</si>
  <si>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</si>
  <si>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</si>
  <si>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</si>
  <si>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</si>
  <si>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</si>
  <si>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</si>
  <si>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</si>
  <si>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</si>
  <si>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</si>
  <si>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</si>
  <si>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</si>
  <si>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</si>
  <si>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</si>
  <si>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</si>
  <si>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</si>
  <si>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</si>
  <si>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</si>
  <si>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</si>
  <si>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</si>
  <si>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</si>
  <si>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</si>
  <si>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</si>
  <si>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</si>
  <si>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</si>
  <si>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</si>
  <si>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</si>
  <si>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</si>
  <si>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</si>
  <si>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</si>
  <si>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</si>
  <si>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</si>
  <si>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</si>
  <si>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</si>
  <si>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</si>
  <si>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</si>
  <si>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</si>
  <si>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</si>
  <si>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</si>
  <si>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</si>
  <si>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</si>
  <si>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</si>
  <si>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</si>
  <si>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</si>
  <si>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</si>
  <si>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</si>
  <si>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</si>
  <si>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</si>
  <si>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</si>
  <si>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</si>
  <si>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</si>
  <si>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</si>
  <si>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</si>
  <si>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</si>
  <si>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</si>
  <si>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</si>
  <si>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</si>
  <si>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</si>
  <si>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</si>
  <si>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</si>
  <si>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</si>
  <si>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</si>
  <si>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</si>
  <si>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</si>
  <si>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</si>
  <si>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</si>
  <si>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</si>
  <si>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</si>
  <si>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</si>
  <si>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</si>
  <si>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</si>
  <si>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</si>
  <si>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</si>
  <si>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</si>
  <si>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</si>
  <si>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</si>
  <si>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</si>
  <si>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</si>
  <si>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</si>
  <si>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</si>
  <si>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</si>
  <si>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</si>
  <si>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</si>
  <si>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</si>
  <si>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</si>
  <si>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</si>
  <si>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</si>
  <si>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</si>
  <si>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</si>
  <si>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</si>
  <si>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</si>
  <si>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</si>
  <si>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</si>
  <si>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</si>
  <si>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</si>
  <si>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</si>
  <si>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</si>
  <si>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</si>
  <si>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</si>
  <si>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</si>
  <si>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</si>
  <si>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</si>
  <si>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</si>
  <si>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</si>
  <si>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</si>
  <si>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</si>
  <si>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</si>
  <si>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</si>
  <si>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</si>
  <si>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</si>
  <si>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</si>
  <si>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</si>
  <si>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</si>
  <si>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</si>
  <si>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</si>
  <si>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</si>
  <si>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</si>
  <si>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</si>
  <si>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</si>
  <si>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</si>
  <si>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</si>
  <si>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</si>
  <si>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</si>
  <si>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</si>
  <si>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</si>
  <si>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</si>
  <si>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</si>
  <si>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</si>
  <si>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</si>
  <si>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</si>
  <si>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</si>
  <si>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</si>
  <si>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</si>
  <si>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</si>
  <si>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</si>
  <si>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</si>
  <si>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</si>
  <si>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</si>
  <si>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</si>
  <si>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</si>
  <si>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</si>
  <si>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</si>
  <si>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</si>
  <si>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</si>
  <si>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</si>
  <si>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</si>
  <si>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</si>
  <si>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</si>
  <si>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</si>
  <si>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</si>
  <si>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</si>
  <si>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</si>
  <si>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</si>
  <si>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</si>
  <si>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</si>
  <si>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</si>
  <si>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</si>
  <si>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</si>
  <si>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</si>
  <si>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</si>
  <si>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</si>
  <si>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</si>
  <si>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</si>
  <si>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</si>
  <si>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</si>
  <si>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</si>
  <si>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</si>
  <si>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</si>
  <si>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</si>
  <si>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</si>
  <si>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</si>
  <si>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</si>
  <si>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</si>
  <si>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</si>
  <si>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</si>
  <si>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</si>
  <si>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</si>
  <si>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</si>
  <si>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</si>
  <si>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</si>
  <si>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</si>
  <si>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</si>
  <si>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</si>
  <si>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</si>
  <si>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</si>
  <si>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</si>
  <si>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</si>
  <si>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</si>
  <si>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</si>
  <si>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</si>
  <si>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</si>
  <si>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</si>
  <si>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</si>
  <si>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</si>
  <si>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</si>
  <si>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</si>
  <si>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</si>
  <si>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</si>
  <si>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</si>
  <si>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</si>
  <si>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</si>
  <si>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</si>
  <si>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</si>
  <si>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</si>
  <si>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</si>
  <si>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</si>
  <si>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</si>
  <si>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</si>
  <si>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</si>
  <si>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</si>
  <si>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</si>
  <si>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</si>
  <si>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</si>
  <si>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</si>
  <si>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</si>
  <si>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</si>
  <si>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</si>
  <si>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</si>
  <si>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</si>
  <si>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</si>
  <si>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</si>
  <si>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</si>
  <si>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</si>
  <si>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</si>
  <si>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</si>
  <si>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</si>
  <si>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</si>
  <si>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</si>
  <si>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</si>
  <si>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</si>
  <si>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</si>
  <si>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</si>
  <si>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</si>
  <si>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</si>
  <si>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</si>
  <si>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</si>
  <si>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</si>
  <si>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</si>
  <si>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</si>
  <si>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</si>
  <si>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</si>
  <si>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</si>
  <si>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</si>
  <si>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</si>
  <si>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</si>
  <si>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</si>
  <si>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</si>
  <si>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</si>
  <si>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</si>
  <si>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</si>
  <si>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</si>
  <si>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</si>
  <si>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</si>
  <si>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</si>
  <si>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</si>
  <si>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</si>
  <si>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</si>
  <si>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</si>
  <si>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</si>
  <si>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</si>
  <si>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</si>
  <si>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</si>
  <si>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</si>
  <si>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</si>
  <si>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</si>
  <si>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</si>
  <si>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</si>
  <si>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</si>
  <si>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</si>
  <si>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</si>
  <si>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</si>
  <si>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</si>
  <si>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</si>
  <si>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</si>
  <si>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</si>
  <si>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</si>
  <si>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</si>
  <si>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</si>
  <si>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</si>
  <si>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</si>
  <si>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</si>
  <si>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</si>
  <si>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</si>
  <si>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</si>
  <si>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</si>
  <si>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</si>
  <si>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</si>
  <si>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</si>
  <si>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</si>
  <si>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</si>
  <si>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</si>
  <si>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</si>
  <si>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</si>
  <si>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</si>
  <si>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</si>
  <si>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</si>
  <si>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</si>
  <si>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</si>
  <si>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</si>
  <si>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</si>
  <si>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</si>
  <si>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</si>
  <si>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</si>
  <si>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</si>
  <si>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</si>
  <si>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</si>
  <si>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</si>
  <si>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</si>
  <si>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</si>
  <si>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</si>
  <si>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</si>
  <si>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</si>
  <si>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</si>
  <si>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</si>
  <si>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</si>
  <si>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</si>
  <si>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</si>
  <si>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</si>
  <si>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</si>
  <si>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</si>
  <si>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</si>
  <si>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</si>
  <si>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</si>
  <si>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</si>
  <si>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</si>
  <si>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</si>
  <si>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</si>
  <si>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</si>
  <si>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</si>
  <si>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</si>
  <si>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</si>
  <si>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</si>
  <si>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</si>
  <si>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</si>
  <si>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</si>
  <si>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</si>
  <si>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</si>
  <si>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</si>
  <si>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</si>
  <si>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</si>
  <si>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</si>
  <si>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</si>
  <si>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</si>
  <si>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</si>
  <si>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</si>
  <si>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</si>
  <si>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</si>
  <si>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</si>
  <si>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</si>
  <si>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</si>
  <si>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</si>
  <si>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</si>
  <si>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</si>
  <si>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</si>
  <si>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</si>
  <si>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</si>
  <si>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</si>
  <si>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</si>
  <si>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</si>
  <si>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</si>
  <si>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</si>
  <si>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</si>
  <si>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</si>
  <si>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</si>
  <si>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</si>
  <si>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</si>
  <si>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</si>
  <si>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</si>
  <si>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</si>
  <si>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</si>
  <si>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</si>
  <si>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</si>
  <si>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</si>
  <si>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</si>
  <si>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</si>
  <si>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</si>
  <si>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</si>
  <si>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</si>
  <si>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</si>
  <si>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</si>
  <si>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</si>
  <si>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</si>
  <si>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</si>
  <si>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</si>
  <si>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</si>
  <si>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</si>
  <si>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</si>
  <si>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</si>
  <si>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</si>
  <si>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</si>
  <si>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</si>
  <si>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</si>
  <si>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</si>
  <si>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</si>
  <si>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</si>
  <si>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</si>
  <si>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</si>
  <si>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</si>
  <si>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</si>
  <si>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</si>
  <si>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</si>
  <si>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</si>
  <si>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</si>
  <si>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</si>
  <si>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</si>
  <si>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</si>
  <si>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</si>
  <si>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</si>
  <si>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</si>
  <si>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</si>
  <si>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</si>
  <si>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</si>
  <si>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</si>
  <si>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</si>
  <si>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</si>
  <si>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</si>
  <si>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</si>
  <si>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</si>
  <si>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</si>
  <si>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</si>
  <si>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</si>
  <si>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</si>
  <si>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</si>
  <si>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</si>
  <si>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</si>
  <si>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</si>
  <si>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</si>
  <si>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</si>
  <si>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</si>
  <si>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</si>
  <si>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</si>
  <si>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</si>
  <si>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</si>
  <si>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</si>
  <si>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</si>
  <si>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</si>
  <si>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</si>
  <si>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</si>
  <si>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</si>
  <si>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</si>
  <si>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</si>
  <si>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</si>
  <si>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</si>
  <si>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</si>
  <si>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</si>
  <si>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</si>
  <si>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</si>
  <si>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</si>
  <si>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</si>
  <si>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</si>
  <si>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</si>
  <si>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</si>
  <si>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</si>
  <si>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</si>
  <si>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</si>
  <si>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</si>
  <si>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</si>
  <si>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</si>
  <si>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</si>
  <si>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</si>
  <si>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</si>
  <si>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</si>
  <si>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</si>
  <si>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</si>
  <si>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</si>
  <si>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</si>
  <si>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</si>
  <si>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</si>
  <si>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</si>
  <si>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</si>
  <si>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</si>
  <si>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</si>
  <si>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</si>
  <si>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</si>
  <si>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</si>
  <si>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</si>
  <si>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</si>
  <si>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</si>
  <si>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</si>
  <si>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</si>
  <si>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</si>
  <si>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</si>
  <si>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</si>
  <si>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</si>
  <si>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</si>
  <si>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</si>
  <si>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</si>
  <si>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</si>
  <si>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</si>
  <si>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</si>
  <si>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</si>
  <si>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</si>
  <si>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</si>
  <si>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</si>
  <si>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</si>
  <si>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</si>
  <si>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</si>
  <si>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</si>
  <si>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</si>
  <si>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</si>
  <si>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</si>
  <si>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</si>
  <si>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</si>
  <si>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</si>
  <si>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</si>
  <si>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</si>
  <si>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</si>
  <si>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</si>
  <si>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</si>
  <si>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</si>
  <si>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</si>
  <si>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</si>
  <si>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</si>
  <si>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</si>
  <si>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</si>
  <si>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</si>
  <si>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</si>
  <si>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</si>
  <si>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</si>
  <si>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</si>
  <si>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</si>
  <si>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</si>
  <si>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</si>
  <si>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</si>
  <si>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</si>
  <si>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</si>
  <si>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</si>
  <si>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</si>
  <si>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</si>
  <si>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</si>
  <si>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</si>
  <si>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</si>
  <si>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</si>
  <si>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</si>
  <si>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</si>
  <si>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</si>
  <si>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</si>
  <si>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</si>
  <si>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</si>
  <si>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</si>
  <si>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</si>
  <si>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</si>
  <si>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</si>
  <si>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</si>
  <si>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</si>
  <si>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</si>
  <si>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</si>
  <si>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</si>
  <si>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</si>
  <si>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</si>
  <si>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</si>
  <si>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</si>
  <si>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</si>
  <si>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</si>
  <si>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</si>
  <si>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</si>
  <si>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</si>
  <si>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</si>
  <si>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</si>
  <si>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</si>
  <si>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</si>
  <si>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</si>
  <si>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</si>
  <si>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</si>
  <si>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</si>
  <si>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</si>
  <si>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</si>
  <si>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</si>
  <si>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</si>
  <si>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</si>
  <si>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</si>
  <si>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</si>
  <si>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</si>
  <si>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</si>
  <si>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</si>
  <si>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</si>
  <si>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</si>
  <si>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</si>
  <si>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</si>
  <si>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</si>
  <si>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</si>
  <si>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</si>
  <si>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</si>
  <si>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</si>
  <si>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</si>
  <si>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</si>
  <si>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</si>
  <si>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</si>
  <si>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</si>
  <si>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</si>
  <si>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</si>
  <si>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</si>
  <si>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</si>
  <si>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</si>
  <si>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</si>
  <si>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</si>
  <si>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</si>
  <si>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</si>
  <si>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</si>
  <si>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</si>
  <si>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</si>
  <si>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</si>
  <si>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</si>
  <si>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</si>
  <si>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</si>
  <si>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</si>
  <si>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</si>
  <si>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</si>
  <si>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</si>
  <si>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</si>
  <si>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</si>
  <si>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</si>
  <si>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</si>
  <si>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</si>
  <si>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</si>
  <si>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</si>
  <si>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</si>
  <si>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</si>
  <si>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</si>
  <si>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</si>
  <si>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</si>
  <si>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</si>
  <si>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</si>
  <si>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</si>
  <si>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</si>
  <si>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</si>
  <si>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</si>
  <si>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</si>
  <si>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</si>
  <si>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</si>
  <si>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</si>
  <si>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</si>
  <si>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</si>
  <si>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</si>
  <si>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</si>
  <si>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</si>
  <si>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</si>
  <si>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</si>
  <si>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</si>
  <si>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</si>
  <si>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</si>
  <si>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</si>
  <si>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</si>
  <si>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</si>
  <si>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</si>
  <si>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</si>
  <si>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</si>
  <si>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</si>
  <si>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</si>
  <si>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</si>
  <si>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</si>
  <si>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</si>
  <si>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</si>
  <si>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</si>
  <si>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</si>
  <si>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</si>
  <si>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</si>
  <si>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</si>
  <si>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</si>
  <si>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</si>
  <si>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</si>
  <si>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</si>
  <si>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</si>
  <si>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</si>
  <si>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</si>
  <si>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</si>
  <si>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</si>
  <si>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</si>
  <si>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</si>
  <si>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</si>
  <si>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</si>
  <si>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</si>
  <si>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</si>
  <si>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</si>
  <si>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</si>
  <si>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</si>
  <si>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</si>
  <si>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</si>
  <si>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</si>
  <si>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</si>
  <si>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</si>
  <si>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</si>
  <si>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</si>
  <si>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</si>
  <si>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</si>
  <si>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</si>
  <si>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</si>
  <si>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</si>
  <si>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</si>
  <si>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</si>
  <si>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</si>
  <si>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</si>
  <si>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</si>
  <si>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</si>
  <si>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</si>
  <si>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</si>
  <si>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</si>
  <si>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</si>
  <si>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</si>
  <si>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</si>
  <si>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</si>
  <si>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</si>
  <si>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</si>
  <si>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</si>
  <si>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</si>
  <si>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</si>
  <si>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</si>
  <si>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</si>
  <si>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</si>
  <si>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</si>
  <si>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</si>
  <si>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</si>
  <si>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</si>
  <si>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</si>
  <si>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</si>
  <si>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</si>
  <si>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</si>
  <si>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</si>
  <si>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</si>
  <si>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</si>
  <si>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</si>
  <si>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</si>
  <si>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</si>
  <si>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</si>
  <si>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</si>
  <si>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</si>
  <si>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</si>
  <si>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</si>
  <si>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</si>
  <si>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</si>
  <si>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</si>
  <si>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</si>
  <si>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</si>
  <si>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</si>
  <si>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</si>
  <si>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</si>
  <si>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</si>
  <si>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</si>
  <si>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</si>
  <si>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</si>
  <si>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</si>
  <si>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</si>
  <si>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</si>
  <si>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</si>
  <si>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</si>
  <si>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</si>
  <si>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</si>
  <si>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</si>
  <si>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</si>
  <si>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</si>
  <si>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</si>
  <si>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</si>
  <si>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</si>
  <si>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</si>
  <si>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</si>
  <si>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</si>
  <si>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</si>
  <si>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</si>
  <si>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</si>
  <si>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</si>
  <si>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</si>
  <si>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</si>
  <si>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</si>
  <si>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</si>
  <si>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</si>
  <si>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</si>
  <si>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</si>
  <si>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</si>
  <si>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</si>
  <si>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</si>
  <si>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</si>
  <si>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</si>
  <si>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</si>
  <si>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</si>
  <si>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</si>
  <si>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</si>
  <si>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</si>
  <si>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</si>
  <si>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</si>
  <si>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</si>
  <si>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</si>
  <si>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</si>
  <si>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</si>
  <si>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</si>
  <si>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</si>
  <si>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</si>
  <si>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</si>
  <si>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</si>
  <si>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</si>
  <si>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</si>
  <si>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</si>
  <si>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</si>
  <si>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</si>
  <si>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</si>
  <si>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</si>
  <si>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</si>
  <si>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</si>
  <si>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</si>
  <si>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</si>
  <si>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</si>
  <si>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</si>
  <si>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</si>
  <si>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</si>
  <si>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</si>
  <si>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</si>
  <si>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</si>
  <si>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</si>
  <si>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</si>
  <si>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</si>
  <si>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</si>
  <si>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</si>
  <si>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</si>
  <si>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</si>
  <si>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</si>
  <si>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</si>
  <si>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</si>
  <si>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</si>
  <si>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</si>
  <si>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</si>
  <si>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</si>
  <si>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</si>
  <si>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</si>
  <si>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</si>
  <si>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</si>
  <si>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</si>
  <si>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</si>
  <si>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</si>
  <si>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</si>
  <si>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</si>
  <si>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</si>
  <si>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</si>
  <si>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</si>
  <si>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</si>
  <si>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</si>
  <si>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</si>
  <si>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</si>
  <si>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</si>
  <si>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</si>
  <si>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</si>
  <si>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</si>
  <si>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</si>
  <si>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</si>
  <si>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</si>
  <si>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</si>
  <si>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</si>
  <si>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</si>
  <si>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</si>
  <si>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</si>
  <si>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</si>
  <si>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</si>
  <si>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</si>
  <si>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</si>
  <si>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</si>
  <si>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</si>
  <si>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</si>
  <si>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</si>
  <si>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</si>
  <si>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</si>
  <si>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</si>
  <si>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</si>
  <si>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</si>
  <si>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</si>
  <si>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</si>
  <si>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</si>
  <si>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</si>
  <si>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</si>
  <si>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</si>
  <si>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</si>
  <si>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</si>
  <si>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</si>
  <si>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</si>
  <si>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</si>
  <si>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</si>
  <si>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</si>
  <si>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</si>
  <si>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</si>
  <si>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</si>
  <si>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</si>
  <si>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</si>
  <si>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</si>
  <si>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</si>
  <si>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</si>
  <si>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</si>
  <si>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</si>
  <si>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</si>
  <si>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</si>
  <si>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</si>
  <si>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</si>
  <si>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</si>
  <si>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</si>
  <si>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</si>
  <si>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</si>
  <si>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</si>
  <si>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</si>
  <si>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</si>
  <si>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</si>
  <si>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</si>
  <si>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</si>
  <si>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</si>
  <si>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</si>
  <si>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</si>
  <si>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</si>
  <si>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</si>
  <si>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</si>
  <si>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</si>
  <si>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</si>
  <si>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</si>
  <si>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</si>
  <si>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</si>
  <si>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</si>
  <si>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</si>
  <si>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</si>
  <si>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</si>
  <si>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</si>
  <si>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</si>
  <si>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</si>
  <si>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</si>
  <si>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</si>
  <si>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</si>
  <si>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</si>
  <si>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</si>
  <si>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</si>
  <si>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</si>
  <si>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</si>
  <si>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</si>
  <si>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</si>
  <si>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</si>
  <si>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</si>
  <si>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</si>
  <si>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</si>
  <si>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</si>
  <si>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</si>
  <si>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</si>
  <si>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</si>
  <si>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</si>
  <si>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</si>
  <si>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</si>
  <si>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</si>
  <si>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</si>
  <si>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</si>
  <si>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</si>
  <si>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</si>
  <si>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</si>
  <si>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</si>
  <si>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</si>
  <si>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</si>
  <si>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</si>
  <si>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</si>
  <si>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</si>
  <si>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</si>
  <si>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</si>
  <si>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</si>
  <si>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</si>
  <si>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</si>
  <si>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</si>
  <si>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</si>
  <si>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</si>
  <si>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</si>
  <si>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</si>
  <si>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</si>
  <si>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</si>
  <si>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</si>
  <si>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</si>
  <si>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</si>
  <si>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</si>
  <si>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</si>
  <si>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</si>
  <si>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</si>
  <si>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</si>
  <si>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</si>
  <si>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</si>
  <si>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</si>
  <si>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</si>
  <si>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</si>
  <si>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</si>
  <si>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</si>
  <si>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</si>
  <si>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</si>
  <si>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</si>
  <si>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</si>
  <si>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</si>
  <si>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</si>
  <si>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</si>
  <si>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</si>
  <si>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</si>
  <si>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</si>
  <si>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</si>
  <si>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</si>
  <si>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</si>
  <si>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</si>
  <si>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</si>
  <si>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</si>
  <si>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</si>
  <si>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</si>
  <si>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</si>
  <si>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</si>
  <si>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</si>
  <si>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</si>
  <si>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</si>
  <si>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</si>
  <si>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</si>
  <si>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</si>
  <si>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</si>
  <si>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</si>
  <si>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</si>
  <si>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</si>
  <si>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</si>
  <si>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</si>
  <si>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</si>
  <si>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</si>
  <si>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</si>
  <si>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</si>
  <si>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</si>
  <si>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</si>
  <si>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</si>
  <si>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</si>
  <si>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</si>
  <si>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</si>
  <si>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</si>
  <si>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</si>
  <si>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</si>
  <si>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</si>
  <si>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</si>
  <si>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</si>
  <si>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</si>
  <si>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</si>
  <si>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</si>
  <si>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</si>
  <si>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</si>
  <si>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</si>
  <si>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</si>
  <si>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</si>
  <si>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</si>
  <si>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</si>
  <si>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</si>
  <si>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</si>
  <si>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</si>
  <si>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</si>
  <si>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</si>
  <si>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</si>
  <si>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</si>
  <si>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</si>
  <si>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</si>
  <si>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</si>
  <si>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</si>
  <si>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</si>
  <si>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</si>
  <si>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</si>
  <si>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</si>
  <si>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</si>
  <si>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</si>
  <si>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</si>
  <si>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</si>
  <si>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</si>
  <si>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</si>
  <si>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</si>
  <si>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</si>
  <si>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</si>
  <si>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</si>
  <si>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</si>
  <si>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</si>
  <si>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</si>
  <si>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</si>
  <si>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</si>
  <si>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</si>
  <si>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</si>
  <si>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</si>
  <si>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</si>
  <si>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</si>
  <si>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</si>
  <si>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</si>
  <si>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</si>
  <si>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</si>
  <si>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</si>
  <si>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</si>
  <si>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</si>
  <si>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</si>
  <si>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</si>
  <si>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</si>
  <si>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</si>
  <si>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</si>
  <si>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</si>
  <si>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</si>
  <si>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</si>
  <si>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</si>
  <si>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</si>
  <si>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</si>
  <si>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</si>
  <si>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</si>
  <si>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</si>
  <si>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</si>
  <si>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</si>
  <si>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</si>
  <si>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</si>
  <si>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</si>
  <si>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</si>
  <si>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</si>
  <si>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</si>
  <si>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</si>
  <si>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</si>
  <si>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</si>
  <si>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</si>
  <si>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</si>
  <si>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</si>
  <si>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</si>
  <si>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</si>
  <si>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</si>
  <si>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</si>
  <si>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</si>
  <si>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</si>
  <si>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</si>
  <si>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</si>
  <si>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</si>
  <si>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</si>
  <si>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</si>
  <si>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</si>
  <si>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</si>
  <si>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</si>
  <si>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</si>
  <si>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</si>
  <si>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</si>
  <si>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</si>
  <si>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</si>
  <si>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</si>
  <si>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</si>
  <si>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</si>
  <si>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</si>
  <si>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</si>
  <si>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</si>
  <si>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</si>
  <si>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</si>
  <si>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</si>
  <si>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</si>
  <si>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</si>
  <si>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</si>
  <si>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</si>
  <si>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</si>
  <si>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</si>
  <si>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</si>
  <si>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</si>
  <si>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</si>
  <si>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</si>
  <si>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</si>
  <si>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</si>
  <si>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</si>
  <si>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</si>
  <si>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</si>
  <si>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</si>
  <si>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</si>
  <si>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</si>
  <si>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</si>
  <si>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</si>
  <si>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</si>
  <si>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</si>
  <si>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</si>
  <si>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</si>
  <si>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</si>
  <si>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</si>
  <si>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</si>
  <si>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</si>
  <si>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</si>
  <si>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</si>
  <si>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</si>
  <si>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</si>
  <si>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</si>
  <si>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</si>
  <si>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</si>
  <si>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</si>
  <si>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</si>
  <si>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</si>
  <si>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</si>
  <si>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</si>
  <si>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</si>
  <si>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</si>
  <si>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</si>
  <si>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</si>
  <si>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</si>
  <si>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</si>
  <si>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</si>
  <si>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</si>
  <si>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</si>
  <si>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</si>
  <si>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</si>
  <si>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</si>
  <si>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</si>
  <si>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</si>
  <si>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</si>
  <si>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</si>
  <si>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</si>
  <si>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</si>
  <si>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</si>
  <si>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</si>
  <si>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</si>
  <si>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</si>
  <si>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</si>
  <si>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</si>
  <si>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</si>
  <si>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</si>
  <si>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</si>
  <si>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</si>
  <si>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</si>
  <si>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</si>
  <si>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</si>
  <si>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</si>
  <si>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</si>
  <si>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</si>
  <si>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</si>
  <si>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</si>
  <si>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</si>
  <si>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</si>
  <si>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</si>
  <si>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</si>
  <si>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</si>
  <si>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</si>
  <si>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</si>
  <si>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</si>
  <si>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</si>
  <si>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</si>
  <si>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</si>
  <si>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</si>
  <si>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</si>
  <si>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</si>
  <si>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</si>
  <si>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</si>
  <si>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</si>
  <si>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</si>
  <si>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</si>
  <si>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</si>
  <si>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</si>
  <si>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</si>
  <si>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</si>
  <si>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</si>
  <si>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</si>
  <si>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</si>
  <si>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</si>
  <si>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</si>
  <si>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</si>
  <si>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</si>
  <si>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</si>
  <si>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</si>
  <si>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</si>
  <si>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</si>
  <si>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</si>
  <si>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</si>
  <si>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</si>
  <si>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</si>
  <si>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</si>
  <si>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</si>
  <si>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</si>
  <si>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</si>
  <si>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</si>
  <si>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</si>
  <si>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</si>
  <si>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</si>
  <si>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</si>
  <si>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</si>
  <si>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</si>
  <si>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</si>
  <si>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</si>
  <si>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</si>
  <si>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</si>
  <si>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</si>
  <si>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</si>
  <si>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</si>
  <si>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</si>
  <si>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</si>
  <si>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</si>
  <si>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</si>
  <si>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</si>
  <si>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</si>
  <si>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</si>
  <si>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</si>
  <si>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</si>
  <si>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</si>
  <si>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</si>
  <si>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</si>
  <si>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</si>
  <si>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</si>
  <si>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</si>
  <si>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</si>
  <si>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</si>
  <si>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</si>
  <si>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</si>
  <si>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</si>
  <si>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</si>
  <si>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</si>
  <si>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</si>
  <si>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</si>
  <si>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</si>
  <si>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</si>
  <si>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</si>
  <si>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</si>
  <si>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</si>
  <si>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</si>
  <si>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</si>
  <si>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</si>
  <si>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</si>
  <si>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</si>
  <si>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</si>
  <si>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</si>
  <si>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</si>
  <si>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</si>
  <si>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</si>
  <si>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</si>
  <si>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</si>
  <si>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</si>
  <si>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</si>
  <si>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</si>
  <si>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</si>
  <si>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</si>
  <si>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</si>
  <si>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</si>
  <si>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</si>
  <si>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</si>
  <si>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</si>
  <si>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</si>
  <si>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</si>
  <si>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</si>
  <si>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</si>
  <si>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</si>
  <si>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</si>
  <si>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</si>
  <si>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</si>
  <si>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</si>
  <si>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</si>
  <si>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</si>
  <si>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</si>
  <si>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</si>
  <si>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</si>
  <si>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</si>
  <si>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</si>
  <si>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</si>
  <si>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</si>
  <si>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</si>
  <si>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</si>
  <si>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</si>
  <si>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</si>
  <si>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</si>
  <si>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</si>
  <si>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</si>
  <si>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</si>
  <si>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</si>
  <si>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</si>
  <si>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</si>
  <si>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</si>
  <si>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</si>
  <si>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</si>
  <si>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</si>
  <si>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</si>
  <si>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</si>
  <si>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</si>
  <si>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</si>
  <si>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</si>
  <si>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</si>
  <si>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</si>
  <si>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</si>
  <si>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</si>
  <si>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</si>
  <si>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</si>
  <si>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</si>
  <si>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</si>
  <si>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</si>
  <si>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</si>
  <si>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</si>
  <si>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</si>
  <si>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</si>
  <si>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</si>
  <si>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</si>
  <si>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</si>
  <si>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</si>
  <si>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</si>
  <si>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</si>
  <si>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</si>
  <si>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</si>
  <si>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</si>
  <si>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</si>
  <si>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</si>
  <si>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</si>
  <si>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</si>
  <si>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</si>
  <si>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</si>
  <si>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</si>
  <si>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</si>
  <si>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</si>
  <si>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</si>
  <si>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</si>
  <si>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</si>
  <si>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</si>
  <si>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</si>
  <si>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</si>
  <si>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</si>
  <si>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</si>
  <si>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</si>
  <si>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</si>
  <si>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</si>
  <si>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</si>
  <si>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</si>
  <si>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</si>
  <si>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</si>
  <si>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</si>
  <si>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</si>
  <si>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</si>
  <si>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</si>
  <si>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</si>
  <si>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</si>
  <si>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</si>
  <si>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</si>
  <si>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</si>
  <si>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</si>
  <si>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</si>
  <si>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</si>
  <si>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</si>
  <si>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</si>
  <si>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</si>
  <si>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</si>
  <si>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</si>
  <si>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</si>
  <si>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</si>
  <si>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</si>
  <si>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</si>
  <si>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</si>
  <si>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</si>
  <si>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</si>
  <si>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</si>
  <si>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</si>
  <si>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</si>
  <si>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</si>
  <si>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</si>
  <si>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</si>
  <si>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</si>
  <si>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</si>
  <si>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</si>
  <si>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</si>
  <si>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</si>
  <si>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</si>
  <si>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</si>
  <si>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</si>
  <si>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</si>
  <si>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</si>
  <si>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</si>
  <si>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</si>
  <si>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</si>
  <si>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</si>
  <si>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</si>
  <si>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</si>
  <si>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</si>
  <si>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</si>
  <si>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</si>
  <si>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</si>
  <si>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</si>
  <si>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</si>
  <si>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</si>
  <si>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</si>
  <si>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</si>
  <si>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</si>
  <si>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</si>
  <si>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</si>
  <si>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</si>
  <si>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</si>
  <si>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</si>
  <si>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</si>
  <si>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</si>
  <si>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</si>
  <si>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</si>
  <si>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</si>
  <si>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</si>
  <si>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</si>
  <si>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</si>
  <si>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</si>
  <si>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</si>
  <si>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</si>
  <si>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</si>
  <si>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</si>
  <si>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</si>
  <si>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</si>
  <si>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</si>
  <si>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</si>
  <si>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</si>
  <si>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</si>
  <si>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</si>
  <si>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</si>
  <si>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</si>
  <si>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</si>
  <si>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</si>
  <si>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</si>
  <si>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</si>
  <si>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</si>
  <si>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</si>
  <si>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</si>
  <si>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</si>
  <si>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</si>
  <si>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</si>
  <si>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</si>
  <si>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</si>
  <si>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</si>
  <si>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</si>
  <si>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</si>
  <si>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</si>
  <si>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</si>
  <si>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</si>
  <si>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</si>
  <si>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</si>
  <si>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</si>
  <si>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</si>
  <si>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</si>
  <si>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</si>
  <si>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</si>
  <si>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</si>
  <si>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</si>
  <si>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</si>
  <si>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</si>
  <si>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</si>
  <si>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</si>
  <si>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</si>
  <si>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</si>
  <si>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</si>
  <si>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</si>
  <si>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</si>
  <si>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</si>
  <si>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</si>
  <si>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</si>
  <si>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</si>
  <si>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</si>
  <si>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</si>
  <si>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</si>
  <si>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</si>
  <si>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</si>
  <si>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</si>
  <si>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</si>
  <si>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</si>
  <si>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</si>
  <si>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</si>
  <si>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</si>
  <si>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</si>
  <si>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</si>
  <si>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</si>
  <si>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</si>
  <si>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</si>
  <si>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</si>
  <si>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</si>
  <si>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</si>
  <si>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</si>
  <si>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</si>
  <si>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</si>
  <si>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</si>
  <si>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</si>
  <si>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</si>
  <si>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</si>
  <si>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</si>
  <si>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</si>
  <si>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</si>
  <si>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</si>
  <si>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</si>
  <si>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</si>
  <si>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</si>
  <si>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</si>
  <si>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</si>
  <si>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</si>
  <si>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</si>
  <si>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</si>
  <si>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</si>
  <si>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</si>
  <si>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</si>
  <si>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</si>
  <si>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</si>
  <si>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</si>
  <si>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</si>
  <si>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</si>
  <si>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</si>
  <si>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</si>
  <si>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</si>
  <si>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</si>
  <si>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</si>
  <si>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</si>
  <si>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</si>
  <si>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</si>
  <si>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</si>
  <si>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</si>
  <si>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</si>
  <si>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</si>
  <si>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</si>
  <si>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</si>
  <si>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</si>
  <si>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</si>
  <si>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</si>
  <si>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</si>
  <si>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</si>
  <si>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</si>
  <si>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</si>
  <si>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</si>
  <si>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</si>
  <si>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</si>
  <si>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</si>
  <si>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</si>
  <si>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</si>
  <si>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</si>
  <si>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</si>
  <si>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</si>
  <si>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</si>
  <si>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</si>
  <si>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</si>
  <si>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</si>
  <si>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</si>
  <si>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</si>
  <si>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</si>
  <si>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</si>
  <si>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</si>
  <si>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</si>
  <si>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</si>
  <si>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</si>
  <si>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</si>
  <si>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</si>
  <si>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</si>
  <si>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</si>
  <si>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</si>
  <si>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</si>
  <si>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</si>
  <si>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</si>
  <si>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</si>
  <si>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</si>
  <si>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</si>
  <si>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</si>
  <si>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</si>
  <si>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</si>
  <si>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</si>
  <si>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</si>
  <si>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</si>
  <si>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</si>
  <si>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</si>
  <si>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</si>
  <si>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</si>
  <si>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</si>
  <si>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</si>
  <si>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</si>
  <si>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</si>
  <si>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</si>
  <si>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</si>
  <si>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</si>
  <si>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</si>
  <si>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</si>
  <si>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</si>
  <si>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</si>
  <si>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</si>
  <si>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</si>
  <si>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</si>
  <si>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</si>
  <si>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</si>
  <si>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</si>
  <si>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</si>
  <si>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</si>
  <si>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</si>
  <si>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</si>
  <si>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</si>
  <si>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</si>
  <si>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</si>
  <si>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</si>
  <si>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</si>
  <si>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</si>
  <si>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</si>
  <si>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</si>
  <si>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</si>
  <si>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</si>
  <si>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</si>
  <si>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</si>
  <si>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</si>
  <si>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</si>
  <si>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</si>
  <si>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</si>
  <si>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</si>
  <si>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</si>
  <si>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</si>
  <si>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</si>
  <si>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</si>
  <si>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</si>
  <si>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</si>
  <si>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</si>
  <si>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</si>
  <si>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</si>
  <si>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</si>
  <si>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</si>
  <si>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</si>
  <si>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</si>
  <si>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</si>
  <si>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</si>
  <si>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</si>
  <si>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</si>
  <si>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</si>
  <si>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</si>
  <si>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</si>
  <si>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</si>
  <si>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</si>
  <si>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</si>
  <si>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</si>
  <si>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</si>
  <si>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</si>
  <si>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</si>
  <si>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</si>
  <si>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</si>
  <si>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</si>
  <si>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</si>
  <si>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</si>
  <si>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</si>
  <si>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</si>
  <si>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</si>
  <si>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</si>
  <si>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</si>
  <si>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</si>
  <si>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</si>
  <si>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</si>
  <si>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</si>
  <si>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</si>
  <si>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</si>
  <si>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</si>
  <si>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</si>
  <si>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</si>
  <si>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</si>
  <si>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</si>
  <si>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</si>
  <si>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</si>
  <si>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</si>
  <si>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</si>
  <si>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</si>
  <si>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</si>
  <si>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</si>
  <si>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</si>
  <si>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</si>
  <si>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</si>
  <si>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</si>
  <si>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</si>
  <si>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</si>
  <si>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</si>
  <si>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</si>
  <si>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</si>
  <si>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</si>
  <si>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</si>
  <si>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</si>
  <si>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</si>
  <si>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</si>
  <si>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</si>
  <si>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</si>
  <si>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</si>
  <si>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</si>
  <si>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</si>
  <si>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</si>
  <si>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</si>
  <si>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</si>
  <si>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</si>
  <si>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</si>
  <si>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</si>
  <si>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</si>
  <si>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</si>
  <si>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</si>
  <si>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</si>
  <si>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</si>
  <si>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</si>
  <si>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</si>
  <si>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</si>
  <si>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</si>
  <si>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</si>
  <si>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</si>
  <si>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</si>
  <si>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</si>
  <si>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</si>
  <si>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</si>
  <si>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</si>
  <si>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</si>
  <si>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</si>
  <si>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</si>
  <si>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</si>
  <si>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</si>
  <si>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</si>
  <si>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</si>
  <si>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</si>
  <si>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</si>
  <si>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</si>
  <si>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</si>
  <si>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</si>
  <si>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</si>
  <si>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</si>
  <si>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</si>
  <si>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</si>
  <si>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</si>
  <si>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</si>
  <si>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</si>
  <si>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</si>
  <si>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</si>
  <si>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</si>
  <si>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</si>
  <si>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</si>
  <si>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</si>
  <si>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</si>
  <si>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</si>
  <si>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</si>
  <si>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</si>
  <si>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</si>
  <si>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</si>
  <si>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</si>
  <si>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</si>
  <si>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</si>
  <si>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</si>
  <si>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</si>
  <si>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</si>
  <si>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</si>
  <si>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</si>
  <si>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</si>
  <si>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</si>
  <si>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</si>
  <si>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</si>
  <si>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</si>
  <si>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</si>
  <si>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</si>
  <si>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</si>
  <si>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</si>
  <si>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</si>
  <si>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</si>
  <si>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</si>
  <si>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</si>
  <si>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</si>
  <si>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</si>
  <si>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</si>
  <si>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</si>
  <si>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</si>
  <si>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</si>
  <si>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</si>
  <si>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</si>
  <si>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</si>
  <si>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</si>
  <si>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</si>
  <si>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</si>
  <si>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</si>
  <si>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</si>
  <si>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</si>
  <si>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</si>
  <si>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</si>
  <si>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</si>
  <si>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</si>
  <si>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</si>
  <si>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</si>
  <si>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</si>
  <si>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</si>
  <si>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</si>
  <si>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</si>
  <si>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</si>
  <si>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</si>
  <si>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</si>
  <si>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</si>
  <si>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</si>
  <si>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</si>
  <si>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</si>
  <si>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</si>
  <si>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</si>
  <si>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</si>
  <si>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</si>
  <si>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</si>
  <si>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</si>
  <si>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</si>
  <si>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</si>
  <si>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</si>
  <si>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</si>
  <si>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</si>
  <si>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</si>
  <si>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</si>
  <si>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</si>
  <si>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</si>
  <si>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</si>
  <si>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</si>
  <si>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</si>
  <si>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</si>
  <si>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</si>
  <si>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</si>
  <si>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</si>
  <si>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</si>
  <si>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</si>
  <si>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</si>
  <si>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</si>
  <si>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</si>
  <si>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</si>
  <si>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</si>
  <si>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</si>
  <si>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</si>
  <si>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</si>
  <si>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</si>
  <si>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</si>
  <si>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</si>
  <si>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</si>
  <si>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</si>
  <si>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</si>
  <si>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</si>
  <si>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</si>
  <si>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</si>
  <si>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</si>
  <si>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</si>
  <si>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</si>
  <si>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</si>
  <si>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</si>
  <si>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</si>
  <si>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</si>
  <si>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</si>
  <si>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</si>
  <si>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</si>
  <si>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</si>
  <si>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</si>
  <si>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</si>
  <si>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</si>
  <si>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</si>
  <si>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</si>
  <si>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</si>
  <si>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</si>
  <si>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</si>
  <si>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</si>
  <si>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</si>
  <si>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</si>
  <si>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</si>
  <si>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</si>
  <si>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</si>
  <si>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</si>
  <si>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</si>
  <si>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</si>
  <si>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</si>
  <si>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</si>
  <si>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</si>
  <si>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</si>
  <si>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</si>
  <si>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</si>
  <si>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</si>
  <si>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</si>
  <si>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</si>
  <si>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</si>
  <si>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</si>
  <si>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</si>
  <si>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</si>
  <si>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</si>
  <si>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</si>
  <si>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</si>
  <si>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</si>
  <si>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</si>
  <si>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</si>
  <si>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</si>
  <si>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</si>
  <si>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</si>
  <si>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</si>
  <si>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</si>
  <si>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</si>
  <si>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</si>
  <si>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</si>
  <si>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</si>
  <si>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</si>
  <si>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</si>
  <si>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</si>
  <si>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</si>
  <si>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</si>
  <si>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</si>
  <si>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</si>
  <si>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</si>
  <si>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</si>
  <si>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</si>
  <si>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</si>
  <si>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</si>
  <si>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</si>
  <si>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</si>
  <si>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</si>
  <si>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</si>
  <si>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</si>
  <si>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</si>
  <si>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</si>
  <si>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</si>
  <si>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</si>
  <si>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</si>
  <si>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</si>
  <si>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</si>
  <si>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</si>
  <si>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</si>
  <si>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</si>
  <si>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</si>
  <si>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</si>
  <si>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</si>
  <si>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</si>
  <si>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</si>
  <si>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</si>
  <si>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</si>
  <si>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</si>
  <si>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</si>
  <si>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</si>
  <si>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</si>
  <si>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</si>
  <si>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</si>
  <si>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</si>
  <si>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</si>
  <si>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</si>
  <si>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</si>
  <si>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</si>
  <si>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</si>
  <si>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</si>
  <si>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</si>
  <si>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</si>
  <si>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</si>
  <si>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</si>
  <si>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</si>
  <si>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</si>
  <si>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</si>
  <si>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</si>
  <si>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</si>
  <si>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</si>
  <si>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</si>
  <si>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</si>
  <si>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</si>
  <si>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</si>
  <si>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</si>
  <si>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</si>
  <si>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</si>
  <si>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</si>
  <si>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</si>
  <si>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</si>
  <si>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</si>
  <si>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</si>
  <si>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</si>
  <si>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</si>
  <si>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</si>
  <si>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</si>
  <si>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</si>
  <si>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</si>
  <si>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</si>
  <si>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</si>
  <si>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</si>
  <si>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</si>
  <si>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</si>
  <si>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</si>
  <si>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</si>
  <si>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</si>
  <si>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</si>
  <si>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</si>
  <si>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</si>
  <si>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</si>
  <si>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</si>
  <si>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</si>
  <si>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</si>
  <si>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</si>
  <si>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</si>
  <si>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</si>
  <si>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</si>
  <si>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</si>
  <si>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</si>
  <si>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</si>
  <si>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</si>
  <si>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</si>
  <si>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</si>
  <si>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</si>
  <si>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</si>
  <si>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</si>
  <si>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</si>
  <si>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</si>
  <si>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</si>
  <si>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</si>
  <si>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</si>
  <si>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</si>
  <si>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</si>
  <si>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</si>
  <si>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</si>
  <si>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</si>
  <si>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</si>
  <si>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</si>
  <si>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</si>
  <si>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</si>
  <si>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</si>
  <si>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</si>
  <si>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</si>
  <si>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</si>
  <si>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</si>
  <si>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</si>
  <si>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</si>
  <si>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</si>
  <si>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</si>
  <si>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</si>
  <si>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</si>
  <si>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</si>
  <si>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</si>
  <si>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</si>
  <si>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</si>
  <si>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</si>
  <si>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</si>
  <si>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</si>
  <si>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</si>
  <si>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</si>
  <si>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</si>
  <si>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</si>
  <si>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</si>
  <si>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</si>
  <si>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</si>
  <si>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</si>
  <si>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</si>
  <si>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</si>
  <si>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</si>
  <si>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</si>
  <si>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</si>
  <si>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</si>
  <si>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</si>
  <si>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</si>
  <si>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</si>
  <si>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</si>
  <si>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</si>
  <si>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</si>
  <si>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</si>
  <si>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</si>
  <si>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</si>
  <si>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</si>
  <si>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</si>
  <si>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</si>
  <si>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</si>
  <si>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</si>
  <si>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</si>
  <si>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</si>
  <si>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</si>
  <si>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</si>
  <si>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</si>
  <si>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</si>
  <si>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</si>
  <si>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</si>
  <si>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</si>
  <si>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</si>
  <si>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</si>
  <si>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</si>
  <si>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</si>
  <si>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</si>
  <si>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</si>
  <si>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</si>
  <si>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</si>
  <si>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</si>
  <si>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</si>
  <si>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</si>
  <si>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</si>
  <si>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</si>
  <si>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</si>
  <si>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</si>
  <si>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</si>
  <si>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</si>
  <si>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</si>
  <si>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</si>
  <si>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</si>
  <si>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</si>
  <si>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</si>
  <si>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</si>
  <si>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</si>
  <si>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</si>
  <si>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</si>
  <si>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</si>
  <si>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</si>
  <si>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</si>
  <si>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</si>
  <si>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</si>
  <si>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</si>
  <si>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</si>
  <si>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</si>
  <si>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</si>
  <si>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</si>
  <si>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</si>
  <si>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</si>
  <si>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</si>
  <si>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</si>
  <si>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</si>
  <si>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</si>
  <si>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</si>
  <si>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</si>
  <si>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</si>
  <si>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</si>
  <si>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</si>
  <si>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</si>
  <si>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</si>
  <si>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</si>
  <si>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</si>
  <si>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</si>
  <si>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</si>
  <si>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</si>
  <si>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</si>
  <si>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</si>
  <si>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</si>
  <si>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</si>
  <si>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</si>
  <si>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</si>
  <si>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</si>
  <si>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</si>
  <si>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</si>
  <si>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</si>
  <si>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</si>
  <si>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</si>
  <si>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</si>
  <si>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</si>
  <si>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</si>
  <si>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</si>
  <si>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</si>
  <si>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</si>
  <si>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</si>
  <si>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</si>
  <si>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</si>
  <si>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</si>
  <si>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</si>
  <si>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</si>
  <si>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</si>
  <si>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</si>
  <si>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</si>
  <si>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</si>
  <si>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</si>
  <si>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</si>
  <si>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</si>
  <si>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</si>
  <si>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</si>
  <si>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</si>
  <si>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</si>
  <si>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</si>
  <si>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</si>
  <si>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</si>
  <si>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</si>
  <si>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</si>
  <si>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</si>
  <si>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</si>
  <si>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</si>
  <si>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</si>
  <si>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</si>
  <si>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</si>
  <si>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</si>
  <si>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</si>
  <si>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</si>
  <si>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</si>
  <si>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</si>
  <si>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</si>
  <si>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</si>
  <si>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</si>
  <si>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</si>
  <si>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</si>
  <si>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</si>
  <si>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</si>
  <si>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</si>
  <si>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</si>
  <si>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</si>
  <si>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</si>
  <si>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</si>
  <si>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</si>
  <si>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</si>
  <si>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</si>
  <si>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</si>
  <si>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</si>
  <si>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</si>
  <si>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</si>
  <si>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</si>
  <si>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</si>
  <si>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</si>
  <si>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</si>
  <si>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</si>
  <si>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</si>
  <si>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</si>
  <si>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</si>
  <si>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</si>
  <si>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</si>
  <si>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</si>
  <si>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</si>
  <si>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</si>
  <si>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</si>
  <si>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</si>
  <si>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</si>
  <si>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</si>
  <si>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</si>
  <si>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</si>
  <si>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</si>
  <si>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</si>
  <si>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</si>
  <si>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</si>
  <si>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</si>
  <si>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</si>
  <si>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</si>
  <si>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</si>
  <si>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</si>
  <si>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</si>
  <si>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</si>
  <si>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</si>
  <si>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</si>
  <si>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</si>
  <si>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</si>
  <si>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</si>
  <si>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</si>
  <si>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</si>
  <si>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</si>
  <si>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</si>
  <si>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</si>
  <si>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</si>
  <si>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</si>
  <si>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</si>
  <si>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</si>
  <si>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</si>
  <si>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</si>
  <si>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</si>
  <si>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</si>
  <si>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</si>
  <si>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</si>
  <si>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</si>
  <si>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</si>
  <si>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</si>
  <si>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</si>
  <si>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</si>
  <si>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</si>
  <si>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</si>
  <si>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</si>
  <si>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</si>
  <si>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</si>
  <si>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</si>
  <si>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</si>
  <si>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</si>
  <si>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</si>
  <si>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</si>
  <si>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</si>
  <si>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</si>
  <si>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</si>
  <si>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</si>
  <si>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</si>
  <si>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</si>
  <si>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</si>
  <si>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</si>
  <si>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</si>
  <si>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</si>
  <si>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</si>
  <si>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</si>
  <si>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</si>
  <si>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</si>
  <si>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</si>
  <si>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</si>
  <si>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</si>
  <si>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</si>
  <si>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</si>
  <si>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</si>
  <si>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</si>
  <si>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</si>
  <si>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</si>
  <si>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</si>
  <si>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</si>
  <si>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</si>
  <si>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</si>
  <si>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</si>
  <si>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</si>
  <si>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</si>
  <si>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</si>
  <si>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</si>
  <si>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</si>
  <si>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</si>
  <si>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</si>
  <si>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</si>
  <si>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</si>
  <si>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</si>
  <si>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</si>
  <si>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</si>
  <si>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</si>
  <si>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</si>
  <si>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</si>
  <si>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</si>
  <si>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</si>
  <si>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</si>
  <si>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</si>
  <si>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</si>
  <si>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</si>
  <si>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</si>
  <si>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</si>
  <si>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</si>
  <si>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</si>
  <si>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</si>
  <si>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</si>
  <si>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</si>
  <si>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</si>
  <si>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</si>
  <si>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</si>
  <si>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</si>
  <si>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</si>
  <si>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</si>
  <si>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</si>
  <si>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</si>
  <si>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</si>
  <si>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</si>
  <si>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</si>
  <si>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</si>
  <si>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</si>
  <si>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</si>
  <si>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</si>
  <si>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</si>
  <si>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</si>
  <si>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</si>
  <si>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</si>
  <si>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</si>
  <si>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</si>
  <si>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</si>
  <si>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</si>
  <si>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</si>
  <si>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</si>
  <si>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</si>
  <si>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</si>
  <si>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</si>
  <si>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</si>
  <si>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</si>
  <si>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</si>
  <si>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</si>
  <si>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</si>
  <si>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</si>
  <si>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</si>
  <si>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</si>
  <si>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</si>
  <si>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</si>
  <si>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</si>
  <si>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</si>
  <si>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</si>
  <si>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</si>
  <si>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</si>
  <si>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</si>
  <si>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</si>
  <si>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</si>
  <si>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</si>
  <si>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</si>
  <si>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</si>
  <si>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</si>
  <si>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</si>
  <si>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</si>
  <si>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</si>
  <si>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</si>
  <si>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</si>
  <si>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</si>
  <si>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</si>
  <si>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</si>
  <si>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</si>
  <si>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</si>
  <si>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</si>
  <si>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</si>
  <si>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</si>
  <si>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</si>
  <si>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</si>
  <si>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</si>
  <si>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</si>
  <si>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</si>
  <si>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</si>
  <si>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</si>
  <si>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</si>
  <si>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</si>
  <si>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</si>
  <si>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</si>
  <si>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</si>
  <si>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</si>
  <si>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</si>
  <si>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</si>
  <si>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</si>
  <si>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</si>
  <si>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</si>
  <si>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</si>
  <si>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</si>
  <si>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</si>
  <si>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</si>
  <si>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</si>
  <si>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</si>
  <si>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</si>
  <si>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</si>
  <si>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</si>
  <si>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</si>
  <si>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</si>
  <si>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</si>
  <si>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</si>
  <si>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</si>
  <si>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</si>
  <si>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</si>
  <si>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</si>
  <si>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</si>
  <si>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</si>
  <si>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</si>
  <si>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</si>
  <si>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</si>
  <si>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</si>
  <si>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</si>
  <si>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</si>
  <si>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</si>
  <si>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</si>
  <si>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</si>
  <si>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</si>
  <si>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</si>
  <si>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</si>
  <si>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</si>
  <si>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</si>
  <si>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</si>
  <si>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</si>
  <si>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</si>
  <si>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</si>
  <si>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</si>
  <si>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</si>
  <si>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</si>
  <si>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</si>
  <si>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</si>
  <si>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</si>
  <si>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</si>
  <si>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</si>
  <si>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</si>
  <si>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</si>
  <si>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</si>
  <si>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</si>
  <si>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</si>
  <si>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</si>
  <si>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</si>
  <si>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</si>
  <si>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</si>
  <si>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</si>
  <si>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</si>
  <si>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</si>
  <si>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</si>
  <si>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</si>
  <si>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</si>
  <si>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</si>
  <si>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</si>
  <si>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</si>
  <si>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</si>
  <si>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</si>
  <si>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</si>
  <si>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</si>
  <si>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</si>
  <si>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</si>
  <si>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</si>
  <si>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</si>
  <si>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</si>
  <si>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</si>
  <si>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</si>
  <si>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</si>
  <si>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</si>
  <si>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</si>
  <si>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</si>
  <si>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</si>
  <si>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</si>
  <si>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</si>
  <si>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</si>
  <si>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</si>
  <si>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</si>
  <si>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</si>
  <si>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</si>
  <si>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</si>
  <si>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</si>
  <si>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</si>
  <si>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</si>
  <si>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</si>
  <si>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</si>
  <si>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</si>
  <si>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</si>
  <si>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</si>
  <si>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</si>
  <si>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</si>
  <si>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</si>
  <si>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</si>
  <si>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</si>
  <si>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</si>
  <si>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</si>
  <si>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</si>
  <si>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</si>
  <si>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</si>
  <si>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</si>
  <si>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</si>
  <si>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</si>
  <si>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</si>
  <si>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</si>
  <si>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</si>
  <si>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</si>
  <si>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</si>
  <si>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</si>
  <si>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</si>
  <si>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</si>
  <si>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</si>
  <si>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</si>
  <si>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</si>
  <si>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</si>
  <si>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</si>
  <si>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</si>
  <si>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</si>
  <si>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</si>
  <si>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</si>
  <si>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</si>
  <si>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</si>
  <si>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</si>
  <si>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</si>
  <si>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</si>
  <si>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</si>
  <si>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</si>
  <si>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</si>
  <si>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</si>
  <si>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</si>
  <si>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</si>
  <si>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</si>
  <si>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</si>
  <si>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</si>
  <si>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</si>
  <si>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</si>
  <si>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</si>
  <si>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</si>
  <si>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</si>
  <si>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</si>
  <si>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</si>
  <si>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</si>
  <si>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</si>
  <si>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</si>
  <si>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</si>
  <si>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</si>
  <si>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</si>
  <si>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</si>
  <si>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</si>
  <si>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</si>
  <si>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</si>
  <si>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</si>
  <si>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</si>
  <si>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</si>
  <si>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</si>
  <si>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</si>
  <si>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</si>
  <si>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</si>
  <si>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</si>
  <si>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</si>
  <si>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</si>
  <si>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</si>
  <si>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</si>
  <si>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</si>
  <si>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</si>
  <si>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</si>
  <si>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</si>
  <si>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</si>
  <si>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</si>
  <si>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</si>
  <si>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</si>
  <si>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</si>
  <si>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</si>
  <si>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</si>
  <si>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</si>
  <si>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</si>
  <si>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</si>
  <si>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</si>
  <si>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</si>
  <si>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</si>
  <si>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</si>
  <si>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</si>
  <si>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</si>
  <si>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</si>
  <si>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</si>
  <si>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</si>
  <si>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</si>
  <si>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</si>
  <si>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</si>
  <si>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</si>
  <si>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</si>
  <si>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</si>
  <si>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</si>
  <si>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</si>
  <si>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</si>
  <si>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</si>
  <si>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</si>
  <si>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</si>
  <si>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</si>
  <si>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</si>
  <si>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</si>
  <si>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</si>
  <si>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</si>
  <si>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</si>
  <si>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</si>
  <si>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</si>
  <si>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</si>
  <si>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</si>
  <si>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</si>
  <si>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</si>
  <si>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</si>
  <si>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</si>
  <si>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</si>
  <si>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</si>
  <si>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</si>
  <si>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</si>
  <si>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</si>
  <si>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</si>
  <si>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</si>
  <si>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</si>
  <si>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</si>
  <si>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</si>
  <si>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</si>
  <si>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</si>
  <si>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</si>
  <si>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</si>
  <si>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</si>
  <si>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</si>
  <si>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</si>
  <si>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</si>
  <si>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</si>
  <si>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</si>
  <si>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</si>
  <si>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</si>
  <si>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</si>
  <si>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</si>
  <si>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</si>
  <si>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</si>
  <si>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</si>
  <si>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</si>
  <si>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</si>
  <si>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</si>
  <si>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</si>
  <si>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</si>
  <si>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</si>
  <si>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</si>
  <si>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</si>
  <si>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</si>
  <si>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</si>
  <si>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</si>
  <si>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</si>
  <si>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</si>
  <si>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</si>
  <si>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</si>
  <si>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</si>
  <si>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</si>
  <si>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</si>
  <si>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</si>
  <si>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</si>
  <si>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</si>
  <si>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</si>
  <si>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</si>
  <si>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</si>
  <si>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</si>
  <si>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</si>
  <si>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</si>
  <si>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</si>
  <si>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</si>
  <si>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</si>
  <si>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</si>
  <si>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</si>
  <si>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</si>
  <si>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</si>
  <si>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</si>
  <si>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</si>
  <si>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</si>
  <si>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</si>
  <si>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</si>
  <si>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</si>
  <si>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</si>
  <si>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</si>
  <si>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</si>
  <si>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</si>
  <si>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</si>
  <si>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</si>
  <si>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</si>
  <si>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</si>
  <si>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</si>
  <si>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</si>
  <si>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</si>
  <si>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</si>
  <si>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</si>
  <si>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</si>
  <si>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</si>
  <si>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</si>
  <si>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</si>
  <si>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</si>
  <si>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</si>
  <si>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</si>
  <si>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</si>
  <si>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</si>
  <si>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</si>
  <si>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</si>
  <si>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</si>
  <si>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</si>
  <si>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</si>
  <si>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</si>
  <si>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</si>
  <si>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</si>
  <si>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</si>
  <si>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</si>
  <si>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</si>
  <si>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</si>
  <si>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</si>
  <si>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</si>
  <si>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</si>
  <si>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</si>
  <si>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</si>
  <si>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</si>
  <si>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</si>
  <si>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</si>
  <si>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</si>
  <si>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</si>
  <si>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</si>
  <si>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</si>
  <si>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</si>
  <si>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</si>
  <si>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</si>
  <si>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</si>
  <si>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</si>
  <si>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</si>
  <si>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</si>
  <si>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</si>
  <si>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</si>
  <si>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</si>
  <si>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</si>
  <si>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</si>
  <si>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</si>
  <si>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</si>
  <si>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</si>
  <si>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</si>
  <si>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</si>
  <si>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</si>
  <si>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</si>
  <si>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</si>
  <si>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</si>
  <si>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</si>
  <si>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</si>
  <si>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</si>
  <si>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</si>
  <si>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</si>
  <si>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</si>
  <si>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</si>
  <si>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</si>
  <si>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</si>
  <si>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</si>
  <si>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</si>
  <si>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</si>
  <si>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</si>
  <si>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</si>
  <si>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</si>
  <si>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</si>
  <si>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</si>
  <si>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</si>
  <si>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</si>
  <si>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</si>
  <si>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</si>
  <si>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</si>
  <si>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</si>
  <si>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</si>
  <si>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</si>
  <si>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</si>
  <si>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</si>
  <si>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</si>
  <si>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</si>
  <si>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</si>
  <si>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</si>
  <si>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</si>
  <si>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</si>
  <si>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</si>
  <si>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</si>
  <si>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</si>
  <si>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</si>
  <si>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</si>
  <si>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</si>
  <si>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</si>
  <si>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</si>
  <si>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</si>
  <si>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</si>
  <si>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</si>
  <si>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</si>
  <si>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</si>
  <si>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</si>
  <si>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</si>
  <si>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</si>
  <si>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</si>
  <si>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</si>
  <si>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</si>
  <si>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</si>
  <si>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</si>
  <si>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</si>
  <si>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</si>
  <si>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</si>
  <si>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</si>
  <si>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</si>
  <si>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</si>
  <si>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</si>
  <si>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</si>
  <si>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</si>
  <si>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</si>
  <si>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</si>
  <si>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</si>
  <si>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</si>
  <si>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</si>
  <si>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</si>
  <si>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</si>
  <si>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</si>
  <si>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</si>
  <si>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</si>
  <si>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</si>
  <si>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</si>
  <si>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</si>
  <si>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</si>
  <si>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</si>
  <si>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</si>
  <si>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</si>
  <si>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</si>
  <si>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</si>
  <si>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</si>
  <si>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</si>
  <si>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</si>
  <si>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</si>
  <si>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</si>
  <si>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</si>
  <si>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</si>
  <si>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</si>
  <si>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</si>
  <si>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</si>
  <si>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</si>
  <si>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</si>
  <si>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</si>
  <si>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</si>
  <si>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</si>
  <si>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</si>
  <si>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</si>
  <si>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</si>
  <si>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</si>
  <si>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</si>
  <si>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</si>
  <si>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</si>
  <si>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</si>
  <si>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</si>
  <si>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</si>
  <si>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</si>
  <si>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</si>
  <si>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</si>
  <si>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</si>
  <si>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</si>
  <si>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</si>
  <si>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</si>
  <si>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</si>
  <si>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</si>
  <si>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</si>
  <si>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</si>
  <si>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</si>
  <si>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</si>
  <si>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</si>
  <si>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</si>
  <si>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</si>
  <si>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</si>
  <si>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</si>
  <si>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</si>
  <si>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</si>
  <si>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</si>
  <si>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</si>
  <si>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</si>
  <si>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</si>
  <si>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</si>
  <si>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</si>
  <si>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</si>
  <si>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</si>
  <si>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</si>
  <si>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</si>
  <si>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</si>
  <si>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</si>
  <si>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</si>
  <si>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</si>
  <si>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</si>
  <si>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</si>
  <si>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</si>
  <si>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</si>
  <si>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</si>
  <si>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</si>
  <si>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</si>
  <si>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</si>
  <si>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</si>
  <si>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</si>
  <si>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</si>
  <si>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</si>
  <si>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</si>
  <si>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</si>
  <si>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</si>
  <si>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</si>
  <si>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</si>
  <si>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</si>
  <si>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</si>
  <si>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</si>
  <si>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</si>
  <si>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</si>
  <si>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</si>
  <si>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</si>
  <si>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</si>
  <si>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</si>
  <si>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</si>
  <si>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</si>
  <si>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</si>
  <si>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</si>
  <si>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</si>
  <si>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</si>
  <si>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</si>
  <si>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</si>
  <si>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</si>
  <si>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</si>
  <si>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</si>
  <si>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</si>
  <si>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</si>
  <si>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</si>
  <si>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</si>
  <si>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</si>
  <si>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</si>
  <si>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</si>
  <si>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</si>
  <si>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</si>
  <si>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</si>
  <si>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</si>
  <si>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</si>
  <si>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</si>
  <si>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</si>
  <si>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</si>
  <si>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</si>
  <si>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</si>
  <si>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</si>
  <si>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</si>
  <si>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</si>
  <si>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</si>
  <si>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</si>
  <si>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</si>
  <si>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</si>
  <si>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</si>
  <si>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</si>
  <si>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</si>
  <si>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</si>
  <si>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</si>
  <si>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</si>
  <si>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</si>
  <si>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</si>
  <si>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</si>
  <si>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</si>
  <si>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</si>
  <si>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</si>
  <si>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</si>
  <si>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</si>
  <si>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</si>
  <si>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</si>
  <si>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</si>
  <si>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</si>
  <si>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</si>
  <si>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</si>
  <si>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</si>
  <si>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</si>
  <si>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</si>
  <si>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</si>
  <si>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</si>
  <si>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</si>
  <si>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</si>
  <si>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</si>
  <si>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</si>
  <si>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</si>
  <si>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</si>
  <si>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</si>
  <si>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</si>
  <si>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</si>
  <si>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</si>
  <si>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</si>
  <si>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</si>
  <si>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</si>
  <si>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</si>
  <si>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</si>
  <si>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</si>
  <si>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</si>
  <si>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</si>
  <si>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</si>
  <si>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</si>
  <si>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</si>
  <si>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</si>
  <si>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</si>
  <si>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</si>
  <si>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</si>
  <si>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</si>
  <si>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</si>
  <si>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</si>
  <si>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</si>
  <si>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</si>
  <si>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</si>
  <si>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</si>
  <si>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</si>
  <si>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</si>
  <si>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</si>
  <si>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</si>
  <si>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</si>
  <si>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</si>
  <si>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</si>
  <si>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</si>
  <si>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</si>
  <si>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</si>
  <si>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</si>
  <si>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</si>
  <si>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</si>
  <si>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</si>
  <si>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</si>
  <si>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</si>
  <si>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</si>
  <si>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</si>
  <si>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</si>
  <si>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</si>
  <si>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</si>
  <si>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</si>
  <si>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</si>
  <si>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</si>
  <si>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</si>
  <si>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</si>
  <si>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</si>
  <si>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</si>
  <si>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</si>
  <si>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</si>
  <si>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</si>
  <si>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</si>
  <si>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</si>
  <si>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</si>
  <si>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</si>
  <si>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</si>
  <si>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</si>
  <si>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</si>
  <si>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</si>
  <si>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</si>
  <si>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</si>
  <si>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</si>
  <si>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</si>
  <si>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</si>
  <si>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</si>
  <si>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</si>
  <si>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</si>
  <si>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</si>
  <si>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</si>
  <si>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</si>
  <si>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</si>
  <si>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</si>
  <si>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</si>
  <si>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</si>
  <si>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</si>
  <si>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</si>
  <si>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</si>
  <si>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</si>
  <si>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</si>
  <si>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</si>
  <si>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</si>
  <si>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</si>
  <si>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</si>
  <si>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</si>
  <si>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</si>
  <si>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</si>
  <si>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</si>
  <si>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</si>
  <si>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</si>
  <si>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</si>
  <si>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</si>
  <si>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</si>
  <si>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</si>
  <si>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</si>
  <si>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</si>
  <si>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</si>
  <si>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</si>
  <si>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</si>
  <si>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</si>
  <si>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</si>
  <si>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</si>
  <si>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</si>
  <si>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</si>
  <si>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</si>
  <si>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</si>
  <si>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</si>
  <si>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</si>
  <si>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</si>
  <si>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</si>
  <si>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</si>
  <si>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</si>
  <si>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</si>
  <si>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</si>
  <si>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</si>
  <si>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</si>
  <si>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</si>
  <si>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</si>
  <si>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</si>
  <si>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</si>
  <si>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</si>
  <si>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</si>
  <si>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</si>
  <si>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</si>
  <si>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</si>
  <si>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</si>
  <si>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</si>
  <si>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</si>
  <si>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</si>
  <si>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</si>
  <si>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</si>
  <si>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</si>
  <si>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</si>
  <si>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</si>
  <si>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</si>
  <si>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</si>
  <si>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</si>
  <si>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</si>
  <si>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</si>
  <si>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</si>
  <si>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</si>
  <si>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</si>
  <si>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</si>
  <si>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</si>
  <si>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</si>
  <si>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</si>
  <si>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</si>
  <si>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</si>
  <si>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</si>
  <si>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</si>
  <si>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</si>
  <si>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</si>
  <si>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</si>
  <si>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</si>
  <si>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</si>
  <si>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</si>
  <si>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</si>
  <si>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</si>
  <si>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</si>
  <si>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</si>
  <si>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</si>
  <si>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</si>
  <si>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</si>
  <si>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</si>
  <si>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</si>
  <si>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</si>
  <si>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</si>
  <si>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</si>
  <si>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</si>
  <si>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</si>
  <si>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</si>
  <si>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</si>
  <si>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</si>
  <si>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</si>
  <si>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</si>
  <si>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</si>
  <si>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</si>
  <si>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</si>
  <si>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</si>
  <si>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</si>
  <si>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</si>
  <si>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</si>
  <si>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</si>
  <si>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</si>
  <si>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</si>
  <si>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</si>
  <si>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</si>
  <si>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</si>
  <si>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</si>
  <si>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</si>
  <si>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</si>
  <si>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</si>
  <si>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</si>
  <si>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</si>
  <si>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</si>
  <si>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</si>
  <si>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</si>
  <si>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</si>
  <si>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</si>
  <si>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</si>
  <si>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</si>
  <si>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</si>
  <si>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</si>
  <si>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</si>
  <si>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</si>
  <si>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</si>
  <si>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</si>
  <si>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</si>
  <si>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</si>
  <si>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</si>
  <si>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</si>
  <si>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</si>
  <si>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</si>
  <si>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</si>
  <si>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</si>
  <si>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</si>
  <si>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</si>
  <si>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</si>
  <si>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</si>
  <si>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</si>
  <si>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</si>
  <si>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</si>
  <si>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</si>
  <si>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</si>
  <si>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</si>
  <si>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</si>
  <si>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</si>
  <si>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</si>
  <si>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</si>
  <si>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</si>
  <si>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</si>
  <si>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</si>
  <si>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</si>
  <si>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</si>
  <si>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</si>
  <si>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</si>
  <si>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</si>
  <si>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</si>
  <si>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</si>
  <si>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</si>
  <si>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</si>
  <si>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</si>
  <si>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</si>
  <si>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</si>
  <si>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</si>
  <si>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</si>
  <si>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</si>
  <si>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</si>
  <si>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</si>
  <si>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</si>
  <si>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</si>
  <si>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</si>
  <si>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</si>
  <si>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</si>
  <si>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</si>
  <si>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</si>
  <si>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</si>
  <si>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</si>
  <si>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</si>
  <si>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</si>
  <si>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</si>
  <si>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</si>
  <si>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</si>
  <si>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</si>
  <si>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</si>
  <si>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</si>
  <si>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</si>
  <si>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</si>
  <si>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</si>
  <si>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</si>
  <si>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</si>
  <si>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</si>
  <si>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</si>
  <si>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</si>
  <si>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</si>
  <si>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</si>
  <si>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</si>
  <si>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</si>
  <si>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</si>
  <si>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</si>
  <si>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</si>
  <si>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</si>
  <si>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</si>
  <si>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</si>
  <si>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</si>
  <si>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</si>
  <si>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</si>
  <si>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</si>
  <si>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</si>
  <si>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</si>
  <si>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</si>
  <si>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</si>
  <si>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</si>
  <si>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</si>
  <si>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</si>
  <si>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</si>
  <si>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</si>
  <si>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</si>
  <si>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</si>
  <si>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</si>
  <si>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</si>
  <si>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</si>
  <si>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</si>
  <si>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</si>
  <si>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</si>
  <si>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</si>
  <si>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</si>
  <si>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</si>
  <si>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</si>
  <si>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</si>
  <si>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</si>
  <si>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</si>
  <si>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</si>
  <si>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</si>
  <si>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</si>
  <si>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</si>
  <si>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</si>
  <si>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</si>
  <si>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</si>
  <si>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</si>
  <si>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</si>
  <si>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</si>
  <si>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</si>
  <si>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</si>
  <si>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</si>
  <si>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</si>
  <si>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</si>
  <si>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</si>
  <si>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</si>
  <si>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</si>
  <si>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</si>
  <si>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</si>
  <si>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</si>
  <si>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</si>
  <si>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</si>
  <si>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</si>
  <si>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</si>
  <si>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</si>
  <si>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</si>
  <si>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</si>
  <si>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</si>
  <si>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</si>
  <si>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</si>
  <si>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</si>
  <si>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</si>
  <si>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</si>
  <si>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</si>
  <si>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</si>
  <si>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</si>
  <si>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</si>
  <si>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</si>
  <si>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</si>
  <si>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</si>
  <si>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</si>
  <si>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</si>
  <si>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</si>
  <si>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</si>
  <si>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</si>
  <si>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</si>
  <si>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</si>
  <si>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</si>
  <si>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</si>
  <si>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</si>
  <si>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</si>
  <si>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</si>
  <si>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</si>
  <si>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</si>
  <si>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</si>
  <si>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</si>
  <si>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</si>
  <si>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</si>
  <si>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</si>
  <si>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</si>
  <si>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</si>
  <si>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</si>
  <si>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</si>
  <si>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</si>
  <si>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</si>
  <si>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</si>
  <si>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</si>
  <si>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</si>
  <si>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</si>
  <si>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</si>
  <si>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</si>
  <si>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</si>
  <si>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</si>
  <si>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</si>
  <si>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</si>
  <si>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</si>
  <si>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</si>
  <si>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</si>
  <si>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</si>
  <si>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</si>
  <si>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</si>
  <si>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</si>
  <si>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</si>
  <si>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</si>
  <si>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</si>
  <si>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</si>
  <si>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</si>
  <si>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</si>
  <si>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</si>
  <si>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</si>
  <si>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</si>
  <si>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</si>
  <si>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</si>
  <si>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</si>
  <si>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</si>
  <si>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</si>
  <si>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</si>
  <si>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</si>
  <si>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</si>
  <si>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</si>
  <si>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</si>
  <si>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</si>
  <si>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</si>
  <si>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</si>
  <si>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</si>
  <si>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</si>
  <si>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</si>
  <si>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</si>
  <si>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</si>
  <si>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</si>
  <si>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</si>
  <si>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</si>
  <si>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</si>
  <si>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</si>
  <si>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</si>
  <si>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</si>
  <si>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</si>
  <si>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</si>
  <si>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</si>
  <si>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</si>
  <si>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</si>
  <si>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</si>
  <si>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</si>
  <si>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</si>
  <si>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</si>
  <si>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</si>
  <si>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</si>
  <si>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</si>
  <si>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</si>
  <si>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</si>
  <si>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</si>
  <si>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</si>
  <si>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</si>
  <si>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</si>
  <si>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</si>
  <si>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</si>
  <si>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</si>
  <si>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</si>
  <si>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</si>
  <si>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</si>
  <si>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</si>
  <si>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</si>
  <si>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</si>
  <si>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</si>
  <si>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</si>
  <si>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</si>
  <si>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</si>
  <si>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</si>
  <si>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</si>
  <si>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</si>
  <si>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</si>
  <si>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</si>
  <si>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</si>
  <si>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</si>
  <si>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</si>
  <si>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</si>
  <si>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</si>
  <si>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</si>
  <si>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</si>
  <si>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</si>
  <si>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</si>
  <si>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</si>
  <si>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</si>
  <si>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</si>
  <si>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</si>
  <si>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</si>
  <si>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</si>
  <si>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</si>
  <si>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</si>
  <si>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</si>
  <si>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</si>
  <si>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</si>
  <si>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</si>
  <si>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</si>
  <si>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</si>
  <si>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</si>
  <si>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</si>
  <si>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</si>
  <si>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</si>
  <si>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</si>
  <si>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</si>
  <si>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</si>
  <si>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</si>
  <si>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</si>
  <si>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</si>
  <si>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</si>
  <si>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</si>
  <si>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</si>
  <si>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</si>
  <si>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</si>
  <si>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</si>
  <si>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</si>
  <si>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</si>
  <si>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</si>
  <si>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</si>
  <si>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</si>
  <si>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</si>
  <si>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</si>
  <si>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</si>
  <si>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</si>
  <si>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</si>
  <si>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</si>
  <si>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</si>
  <si>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</si>
  <si>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</si>
  <si>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</si>
  <si>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</si>
  <si>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</si>
  <si>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</si>
  <si>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</si>
  <si>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</si>
  <si>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</si>
  <si>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</si>
  <si>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</si>
  <si>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</si>
  <si>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</si>
  <si>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</si>
  <si>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</si>
  <si>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</si>
  <si>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</si>
  <si>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</si>
  <si>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</si>
  <si>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</si>
  <si>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</si>
  <si>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</si>
  <si>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</si>
  <si>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</si>
  <si>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</si>
  <si>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</si>
  <si>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</si>
  <si>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</si>
  <si>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</si>
  <si>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</si>
  <si>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</si>
  <si>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</si>
  <si>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</si>
  <si>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</si>
  <si>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</si>
  <si>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</si>
  <si>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</si>
  <si>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</si>
  <si>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</si>
  <si>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</si>
  <si>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</si>
  <si>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</si>
  <si>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</si>
  <si>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</si>
  <si>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</si>
  <si>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</si>
  <si>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</si>
  <si>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</si>
  <si>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</si>
  <si>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</si>
  <si>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</si>
  <si>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</si>
  <si>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</si>
  <si>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</si>
  <si>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</si>
  <si>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</si>
  <si>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</si>
  <si>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</si>
  <si>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</si>
  <si>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</si>
  <si>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</si>
  <si>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</si>
  <si>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</si>
  <si>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</si>
  <si>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</si>
  <si>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</si>
  <si>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</si>
  <si>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</si>
  <si>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</si>
  <si>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</si>
  <si>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</si>
  <si>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</si>
  <si>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</si>
  <si>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</si>
  <si>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</si>
  <si>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</si>
  <si>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</si>
  <si>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</si>
  <si>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</si>
  <si>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</si>
  <si>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</si>
  <si>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</si>
  <si>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</si>
  <si>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</si>
  <si>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</si>
  <si>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</si>
  <si>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</si>
  <si>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</si>
  <si>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</si>
  <si>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</si>
  <si>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</si>
  <si>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</si>
  <si>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</si>
  <si>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</si>
  <si>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</si>
  <si>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</si>
  <si>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</si>
  <si>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</si>
  <si>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</si>
  <si>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</si>
  <si>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</si>
  <si>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</si>
  <si>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</si>
  <si>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</si>
  <si>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</si>
  <si>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</si>
  <si>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</si>
  <si>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</si>
  <si>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</si>
  <si>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</si>
  <si>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</si>
  <si>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</si>
  <si>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</si>
  <si>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</si>
  <si>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</si>
  <si>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</si>
  <si>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</si>
  <si>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</si>
  <si>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</si>
  <si>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</si>
  <si>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</si>
  <si>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</si>
  <si>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</si>
  <si>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</si>
  <si>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</si>
  <si>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</si>
  <si>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</si>
  <si>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</si>
  <si>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</si>
  <si>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</si>
  <si>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</si>
  <si>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</si>
  <si>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</si>
  <si>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</si>
  <si>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</si>
  <si>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</si>
  <si>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</si>
  <si>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</si>
  <si>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</si>
  <si>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</si>
  <si>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</si>
  <si>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</si>
  <si>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</si>
  <si>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</si>
  <si>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</si>
  <si>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</si>
  <si>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</si>
  <si>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</si>
  <si>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</si>
  <si>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</si>
  <si>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</si>
  <si>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</si>
  <si>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</si>
  <si>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</si>
  <si>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</si>
  <si>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</si>
  <si>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</si>
  <si>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</si>
  <si>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</si>
  <si>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</si>
  <si>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</si>
  <si>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</si>
  <si>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</si>
  <si>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</si>
  <si>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</si>
  <si>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</si>
  <si>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</si>
  <si>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</si>
  <si>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</si>
  <si>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</si>
  <si>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</si>
  <si>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</si>
  <si>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</si>
  <si>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</si>
  <si>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</si>
  <si>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</si>
  <si>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</si>
  <si>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</si>
  <si>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</si>
  <si>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</si>
  <si>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</si>
  <si>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</si>
  <si>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</si>
  <si>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</si>
  <si>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</si>
  <si>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</si>
  <si>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</si>
  <si>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</si>
  <si>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</si>
  <si>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</si>
  <si>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</si>
  <si>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</si>
  <si>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</si>
  <si>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</si>
  <si>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</si>
  <si>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</si>
  <si>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</si>
  <si>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</si>
  <si>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</si>
  <si>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</si>
  <si>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</si>
  <si>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</si>
  <si>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</si>
  <si>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</si>
  <si>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</si>
  <si>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</si>
  <si>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</si>
  <si>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</si>
  <si>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</si>
  <si>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</si>
  <si>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</si>
  <si>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</si>
  <si>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</si>
  <si>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</si>
  <si>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</si>
  <si>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</si>
  <si>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</si>
  <si>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</si>
  <si>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</si>
  <si>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</si>
  <si>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</si>
  <si>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</si>
  <si>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</si>
  <si>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</si>
  <si>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</si>
  <si>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</si>
  <si>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</si>
  <si>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</si>
  <si>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</si>
  <si>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</si>
  <si>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</si>
  <si>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</si>
  <si>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</si>
  <si>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</si>
  <si>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</si>
  <si>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</si>
  <si>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</si>
  <si>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</si>
  <si>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</si>
  <si>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</si>
  <si>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</si>
  <si>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</si>
  <si>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</si>
  <si>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</si>
  <si>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</si>
  <si>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</si>
  <si>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</si>
  <si>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</si>
  <si>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</si>
  <si>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</si>
  <si>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</si>
  <si>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</si>
  <si>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</si>
  <si>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</si>
  <si>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</si>
  <si>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</si>
  <si>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</si>
  <si>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</si>
  <si>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</si>
  <si>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</si>
  <si>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</si>
  <si>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</si>
  <si>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</si>
  <si>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</si>
  <si>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</si>
  <si>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</si>
  <si>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</si>
  <si>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</si>
  <si>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</si>
  <si>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</si>
  <si>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</si>
  <si>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</si>
  <si>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</si>
  <si>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</si>
  <si>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</si>
  <si>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</si>
  <si>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</si>
  <si>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</si>
  <si>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</si>
  <si>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</si>
  <si>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</si>
  <si>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</si>
  <si>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</si>
  <si>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</si>
  <si>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</si>
  <si>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</si>
  <si>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</si>
  <si>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</si>
  <si>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</si>
  <si>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</si>
  <si>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</si>
  <si>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</si>
  <si>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</si>
  <si>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</si>
  <si>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</si>
  <si>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</si>
  <si>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</si>
  <si>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</si>
  <si>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</si>
  <si>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</si>
  <si>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</si>
  <si>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</si>
  <si>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</si>
  <si>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</si>
  <si>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</si>
  <si>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</si>
  <si>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</si>
  <si>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</si>
  <si>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</si>
  <si>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</si>
  <si>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</si>
  <si>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</si>
  <si>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</si>
  <si>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</si>
  <si>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</si>
  <si>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</si>
  <si>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</si>
  <si>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</si>
  <si>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</si>
  <si>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</si>
  <si>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</si>
  <si>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</si>
  <si>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</si>
  <si>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</si>
  <si>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</si>
  <si>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</si>
  <si>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</si>
  <si>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</si>
  <si>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</si>
  <si>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</si>
  <si>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</si>
  <si>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</si>
  <si>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</si>
  <si>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</si>
  <si>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</si>
  <si>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</si>
  <si>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</si>
  <si>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</si>
  <si>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</si>
  <si>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</si>
  <si>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</si>
  <si>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</si>
  <si>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</si>
  <si>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</si>
  <si>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</si>
  <si>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</si>
  <si>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</si>
  <si>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</si>
  <si>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</si>
  <si>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</si>
  <si>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</si>
  <si>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</si>
  <si>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</si>
  <si>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</si>
  <si>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</si>
  <si>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</si>
  <si>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</si>
  <si>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</si>
  <si>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</si>
  <si>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</si>
  <si>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</si>
  <si>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</si>
  <si>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</si>
  <si>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</si>
  <si>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</si>
  <si>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</si>
  <si>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</si>
  <si>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</si>
  <si>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</si>
  <si>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</si>
  <si>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</si>
  <si>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</si>
  <si>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</si>
  <si>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</si>
  <si>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</si>
  <si>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</si>
  <si>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</si>
  <si>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</si>
  <si>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</si>
  <si>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</si>
  <si>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</si>
  <si>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</si>
  <si>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</si>
  <si>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</si>
  <si>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</si>
  <si>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</si>
  <si>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</si>
  <si>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</si>
  <si>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</si>
  <si>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</si>
  <si>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</si>
  <si>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</si>
  <si>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</si>
  <si>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</si>
  <si>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</si>
  <si>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</si>
  <si>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</si>
  <si>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</si>
  <si>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</si>
  <si>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</si>
  <si>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</si>
  <si>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</si>
  <si>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</si>
  <si>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</si>
  <si>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</si>
  <si>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</si>
  <si>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</si>
  <si>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</si>
  <si>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</si>
  <si>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</si>
  <si>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</si>
  <si>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</si>
  <si>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</si>
  <si>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</si>
  <si>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</si>
  <si>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</si>
  <si>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</si>
  <si>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</si>
  <si>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</si>
  <si>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</si>
  <si>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</si>
  <si>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</si>
  <si>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</si>
  <si>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</si>
  <si>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</si>
  <si>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</si>
  <si>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</si>
  <si>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</si>
  <si>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</si>
  <si>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</si>
  <si>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</si>
  <si>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</si>
  <si>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</si>
  <si>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</si>
  <si>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</si>
  <si>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</si>
  <si>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</si>
  <si>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</si>
  <si>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</si>
  <si>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</si>
  <si>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</si>
  <si>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</si>
  <si>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</si>
  <si>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</si>
  <si>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</si>
  <si>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</si>
  <si>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</si>
  <si>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</si>
  <si>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</si>
  <si>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</si>
  <si>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</si>
  <si>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</si>
  <si>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</si>
  <si>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</si>
  <si>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</si>
  <si>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</si>
  <si>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</si>
  <si>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</si>
  <si>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</si>
  <si>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</si>
  <si>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</si>
  <si>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</si>
  <si>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</si>
  <si>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</si>
  <si>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</si>
  <si>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</si>
  <si>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</si>
  <si>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</si>
  <si>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</si>
  <si>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</si>
  <si>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</si>
  <si>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</si>
  <si>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</si>
  <si>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</si>
  <si>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</si>
  <si>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</si>
  <si>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</si>
  <si>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</si>
  <si>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</si>
  <si>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</si>
  <si>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</si>
  <si>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</si>
  <si>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</si>
  <si>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</si>
  <si>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</si>
  <si>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</si>
  <si>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</si>
  <si>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</si>
  <si>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</si>
  <si>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</si>
  <si>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</si>
  <si>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</si>
  <si>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</si>
  <si>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</si>
  <si>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</si>
  <si>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</si>
  <si>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</si>
  <si>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</si>
  <si>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</si>
  <si>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</si>
  <si>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</si>
  <si>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</si>
  <si>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</si>
  <si>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</si>
  <si>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</si>
  <si>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</si>
  <si>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</si>
  <si>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</si>
  <si>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</si>
  <si>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</si>
  <si>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</si>
  <si>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</si>
  <si>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</si>
  <si>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</si>
  <si>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</si>
  <si>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</si>
  <si>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</si>
  <si>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</si>
  <si>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</si>
  <si>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</si>
  <si>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</si>
  <si>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</si>
  <si>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</si>
  <si>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</si>
  <si>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</si>
  <si>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</si>
  <si>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</si>
  <si>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</si>
  <si>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</si>
  <si>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</si>
  <si>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</si>
  <si>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</si>
  <si>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</si>
  <si>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</si>
  <si>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</si>
  <si>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</si>
  <si>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</si>
  <si>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</si>
  <si>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</si>
  <si>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</si>
  <si>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</si>
  <si>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</si>
  <si>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</si>
  <si>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</si>
  <si>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</si>
  <si>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</si>
  <si>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</si>
  <si>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</si>
  <si>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</si>
  <si>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</si>
  <si>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</si>
  <si>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</si>
  <si>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</si>
  <si>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</si>
  <si>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</si>
  <si>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</si>
  <si>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</si>
  <si>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</si>
  <si>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</si>
  <si>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</si>
  <si>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</si>
  <si>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</si>
  <si>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</si>
  <si>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</si>
  <si>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</si>
  <si>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</si>
  <si>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</si>
  <si>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</si>
  <si>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</si>
  <si>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</si>
  <si>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</si>
  <si>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</si>
  <si>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</si>
  <si>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</si>
  <si>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</si>
  <si>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</si>
  <si>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</si>
  <si>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</si>
  <si>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</si>
  <si>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</si>
  <si>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</si>
  <si>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</si>
  <si>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</si>
  <si>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</si>
  <si>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</si>
  <si>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</si>
  <si>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</si>
  <si>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</si>
  <si>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</si>
  <si>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</si>
  <si>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</si>
  <si>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</si>
  <si>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</si>
  <si>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</si>
  <si>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</si>
  <si>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</si>
  <si>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</si>
  <si>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</si>
  <si>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</si>
  <si>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</si>
  <si>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</si>
  <si>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</si>
  <si>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</si>
  <si>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</si>
  <si>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</si>
  <si>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</si>
  <si>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</si>
  <si>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</si>
  <si>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</si>
  <si>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</si>
  <si>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</si>
  <si>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</si>
  <si>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</si>
  <si>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</si>
  <si>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</si>
  <si>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</si>
  <si>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</si>
  <si>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</si>
  <si>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</si>
  <si>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</si>
  <si>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</si>
  <si>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</si>
  <si>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</si>
  <si>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</si>
  <si>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</si>
  <si>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</si>
  <si>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</si>
  <si>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</si>
  <si>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</si>
  <si>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</si>
  <si>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</si>
  <si>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</si>
  <si>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</si>
  <si>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</si>
  <si>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</si>
  <si>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</si>
  <si>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</si>
  <si>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</si>
  <si>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</si>
  <si>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</si>
  <si>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</si>
  <si>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</si>
  <si>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</si>
  <si>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</si>
  <si>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</si>
  <si>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</si>
  <si>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</si>
  <si>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</si>
  <si>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</si>
  <si>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</si>
  <si>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</si>
  <si>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</si>
  <si>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</si>
  <si>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</si>
  <si>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</si>
  <si>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</si>
  <si>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</si>
  <si>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</si>
  <si>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</si>
  <si>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</si>
  <si>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</si>
  <si>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</si>
  <si>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</si>
  <si>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</si>
  <si>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</si>
  <si>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</si>
  <si>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</si>
  <si>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</si>
  <si>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</si>
  <si>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</si>
  <si>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</si>
  <si>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</si>
  <si>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</si>
  <si>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</si>
  <si>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</si>
  <si>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</si>
  <si>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</si>
  <si>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</si>
  <si>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</si>
  <si>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</si>
  <si>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</si>
  <si>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</si>
  <si>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</si>
  <si>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</si>
  <si>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</si>
  <si>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</si>
  <si>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</si>
  <si>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</si>
  <si>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</si>
  <si>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</si>
  <si>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</si>
  <si>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</si>
  <si>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</si>
  <si>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</si>
  <si>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</si>
  <si>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</si>
  <si>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</si>
  <si>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</si>
  <si>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</si>
  <si>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</si>
  <si>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</si>
  <si>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</si>
  <si>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</si>
  <si>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</si>
  <si>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</si>
  <si>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</si>
  <si>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</si>
  <si>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</si>
  <si>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</si>
  <si>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</si>
  <si>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</si>
  <si>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</si>
  <si>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</si>
  <si>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</si>
  <si>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</si>
  <si>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</si>
  <si>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</si>
  <si>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</si>
  <si>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</si>
  <si>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</si>
  <si>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</si>
  <si>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</si>
  <si>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</si>
  <si>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</si>
  <si>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</si>
  <si>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</si>
  <si>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</si>
  <si>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</si>
  <si>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</si>
  <si>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</si>
  <si>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</si>
  <si>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</si>
  <si>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</si>
  <si>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</si>
  <si>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</si>
  <si>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</si>
  <si>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</si>
  <si>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</si>
  <si>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</si>
  <si>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</si>
  <si>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</si>
  <si>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</si>
  <si>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</si>
  <si>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</si>
  <si>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</si>
  <si>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</si>
  <si>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</si>
  <si>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</si>
  <si>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</si>
  <si>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</si>
  <si>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</si>
  <si>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</si>
  <si>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</si>
  <si>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</si>
  <si>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</si>
  <si>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</si>
  <si>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</si>
  <si>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</si>
  <si>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</si>
  <si>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</si>
  <si>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</si>
  <si>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</si>
  <si>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</si>
  <si>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</si>
  <si>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</si>
  <si>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</si>
  <si>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</si>
  <si>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</si>
  <si>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</si>
  <si>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</si>
  <si>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</si>
  <si>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</si>
  <si>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</si>
  <si>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</si>
  <si>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</si>
  <si>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</si>
  <si>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</si>
  <si>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</si>
  <si>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</si>
  <si>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</si>
  <si>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</si>
  <si>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</si>
  <si>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</si>
  <si>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</si>
  <si>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</si>
  <si>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</si>
  <si>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</si>
  <si>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</si>
  <si>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</si>
  <si>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</si>
  <si>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</si>
  <si>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</si>
  <si>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</si>
  <si>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</si>
  <si>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</si>
  <si>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</si>
  <si>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</si>
  <si>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</si>
  <si>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</si>
  <si>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</si>
  <si>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</si>
  <si>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</si>
  <si>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</si>
  <si>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</si>
  <si>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</si>
  <si>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</si>
  <si>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</si>
  <si>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</si>
  <si>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</si>
  <si>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</si>
  <si>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</si>
  <si>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</si>
  <si>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</si>
  <si>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</si>
  <si>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</si>
  <si>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</si>
  <si>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</si>
  <si>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</si>
  <si>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</si>
  <si>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</si>
  <si>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</si>
  <si>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</si>
  <si>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</si>
  <si>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</si>
  <si>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</si>
  <si>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</si>
  <si>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</si>
  <si>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</si>
  <si>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</si>
  <si>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</si>
  <si>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</si>
  <si>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</si>
  <si>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</si>
  <si>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</si>
  <si>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</si>
  <si>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</si>
  <si>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</si>
  <si>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</si>
  <si>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</si>
  <si>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</si>
  <si>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</si>
  <si>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</si>
  <si>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</si>
  <si>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</si>
  <si>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</si>
  <si>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</si>
  <si>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</si>
  <si>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</si>
  <si>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</si>
  <si>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</si>
  <si>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</si>
  <si>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</si>
  <si>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</si>
  <si>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</si>
  <si>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</si>
  <si>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</si>
  <si>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</si>
  <si>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</si>
  <si>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</si>
  <si>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</si>
  <si>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</si>
  <si>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</si>
  <si>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</si>
  <si>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</si>
  <si>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</si>
  <si>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</si>
  <si>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</si>
  <si>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</si>
  <si>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</si>
  <si>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</si>
  <si>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</si>
  <si>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</si>
  <si>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</si>
  <si>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</si>
  <si>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</si>
  <si>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</si>
  <si>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</si>
  <si>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</si>
  <si>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</si>
  <si>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</si>
  <si>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</si>
  <si>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</si>
  <si>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</si>
  <si>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</si>
  <si>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</si>
  <si>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</si>
  <si>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</si>
  <si>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</si>
  <si>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</si>
  <si>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</si>
  <si>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</si>
  <si>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</si>
  <si>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</si>
  <si>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</si>
  <si>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</si>
  <si>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</si>
  <si>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</si>
  <si>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</si>
  <si>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</si>
  <si>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</si>
  <si>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</si>
  <si>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</si>
  <si>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</si>
  <si>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</si>
  <si>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</si>
  <si>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</si>
  <si>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</si>
  <si>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</si>
  <si>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</si>
  <si>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</si>
  <si>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</si>
  <si>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</si>
  <si>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</si>
  <si>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</si>
  <si>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</si>
  <si>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</si>
  <si>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</si>
  <si>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</si>
  <si>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</si>
  <si>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</si>
  <si>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</si>
  <si>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</si>
  <si>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</si>
  <si>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</si>
  <si>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</si>
  <si>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</si>
  <si>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</si>
  <si>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</si>
  <si>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</si>
  <si>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</si>
  <si>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</si>
  <si>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</si>
  <si>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</si>
  <si>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</si>
  <si>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</si>
  <si>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</si>
  <si>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</si>
  <si>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</si>
  <si>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</si>
  <si>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</si>
  <si>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</si>
  <si>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</si>
  <si>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</si>
  <si>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</si>
  <si>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</si>
  <si>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</si>
  <si>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</si>
  <si>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</si>
  <si>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</si>
  <si>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</si>
  <si>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</si>
  <si>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</si>
  <si>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</si>
  <si>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</si>
  <si>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</si>
  <si>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</si>
  <si>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</si>
  <si>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</si>
  <si>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</si>
  <si>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</si>
  <si>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</si>
  <si>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</si>
  <si>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</si>
  <si>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</si>
  <si>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</si>
  <si>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</si>
  <si>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</si>
  <si>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</si>
  <si>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</si>
  <si>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</si>
  <si>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</si>
  <si>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</si>
  <si>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</si>
  <si>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</si>
  <si>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</si>
  <si>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</si>
  <si>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</si>
  <si>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</si>
  <si>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</si>
  <si>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</si>
  <si>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</si>
  <si>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</si>
  <si>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</si>
  <si>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</si>
  <si>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</si>
  <si>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</si>
  <si>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</si>
  <si>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</si>
  <si>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</si>
  <si>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</si>
  <si>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</si>
  <si>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</si>
  <si>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</si>
  <si>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</si>
  <si>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</si>
  <si>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</si>
  <si>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</si>
  <si>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</si>
  <si>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</si>
  <si>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</si>
  <si>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</si>
  <si>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</si>
  <si>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</si>
  <si>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</si>
  <si>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</si>
  <si>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</si>
  <si>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</si>
  <si>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</si>
  <si>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</si>
  <si>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</si>
  <si>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</si>
  <si>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</si>
  <si>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</si>
  <si>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</si>
  <si>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</si>
  <si>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</si>
  <si>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</si>
  <si>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</si>
  <si>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</si>
  <si>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</si>
  <si>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</si>
  <si>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</si>
  <si>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</si>
  <si>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</si>
  <si>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</si>
  <si>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</si>
  <si>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</si>
  <si>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</si>
  <si>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</si>
  <si>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</si>
  <si>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</si>
  <si>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</si>
  <si>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</si>
  <si>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</si>
  <si>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</si>
  <si>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</si>
  <si>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</si>
  <si>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</si>
  <si>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</si>
  <si>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</si>
  <si>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</si>
  <si>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</si>
  <si>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</si>
  <si>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</si>
  <si>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</si>
  <si>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</si>
  <si>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</si>
  <si>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</si>
  <si>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</si>
  <si>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</si>
  <si>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</si>
  <si>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</si>
  <si>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</si>
  <si>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</si>
  <si>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</si>
  <si>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</si>
  <si>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</si>
  <si>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</si>
  <si>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</si>
  <si>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</si>
  <si>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</si>
  <si>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</si>
  <si>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</si>
  <si>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</si>
  <si>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</si>
  <si>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</si>
  <si>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</si>
  <si>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</si>
  <si>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</si>
  <si>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</si>
  <si>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</si>
  <si>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</si>
  <si>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</si>
  <si>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</si>
  <si>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</si>
  <si>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</si>
  <si>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</si>
  <si>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</si>
  <si>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</si>
  <si>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</si>
  <si>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</si>
  <si>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</si>
  <si>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</si>
  <si>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</si>
  <si>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</si>
  <si>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</si>
  <si>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</si>
  <si>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</si>
  <si>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</si>
  <si>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</si>
  <si>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</si>
  <si>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</si>
  <si>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</si>
  <si>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</si>
  <si>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</si>
  <si>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</si>
  <si>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</si>
  <si>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</si>
  <si>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</si>
  <si>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</si>
  <si>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</si>
  <si>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</si>
  <si>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</si>
  <si>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</si>
  <si>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</si>
  <si>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</si>
  <si>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</si>
  <si>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</si>
  <si>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</si>
  <si>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</si>
  <si>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</si>
  <si>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</si>
  <si>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</si>
  <si>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</si>
  <si>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</si>
  <si>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</si>
  <si>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</si>
  <si>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</si>
  <si>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</si>
  <si>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</si>
  <si>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</si>
  <si>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</si>
  <si>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</si>
  <si>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</si>
  <si>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</si>
  <si>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</si>
  <si>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</si>
  <si>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</si>
  <si>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</si>
  <si>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</si>
  <si>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</si>
  <si>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</si>
  <si>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</si>
  <si>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</si>
  <si>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</si>
  <si>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</si>
  <si>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</si>
  <si>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</si>
  <si>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</si>
  <si>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</si>
  <si>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</si>
  <si>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</si>
  <si>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</si>
  <si>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</si>
  <si>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</si>
  <si>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</si>
  <si>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</si>
  <si>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</si>
  <si>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</si>
  <si>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</si>
  <si>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</si>
  <si>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</si>
  <si>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</si>
  <si>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</si>
  <si>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</si>
  <si>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</si>
  <si>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</si>
  <si>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</si>
  <si>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</si>
  <si>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</si>
  <si>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</si>
  <si>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</si>
  <si>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</si>
  <si>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</si>
  <si>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</si>
  <si>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</si>
  <si>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</si>
  <si>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</si>
  <si>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</si>
  <si>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</si>
  <si>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</si>
  <si>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</si>
  <si>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</si>
  <si>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</si>
  <si>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</si>
  <si>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</si>
  <si>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</si>
  <si>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</si>
  <si>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</si>
  <si>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</si>
  <si>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</si>
  <si>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</si>
  <si>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</si>
  <si>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</si>
  <si>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</si>
  <si>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</si>
  <si>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</si>
  <si>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</si>
  <si>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</si>
  <si>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</si>
  <si>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</si>
  <si>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</si>
  <si>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</si>
  <si>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</si>
  <si>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</si>
  <si>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</si>
  <si>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</si>
  <si>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</si>
  <si>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</si>
  <si>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</si>
  <si>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</si>
  <si>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</si>
  <si>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</si>
  <si>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</si>
  <si>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</si>
  <si>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</si>
  <si>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</si>
  <si>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</si>
  <si>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</si>
  <si>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</si>
  <si>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</si>
  <si>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</si>
  <si>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</si>
  <si>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</si>
  <si>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</si>
  <si>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</si>
  <si>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</si>
  <si>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</si>
  <si>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</si>
  <si>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</si>
  <si>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</si>
  <si>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</si>
  <si>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</si>
  <si>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</si>
  <si>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</si>
  <si>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</si>
  <si>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</si>
  <si>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</si>
  <si>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</si>
  <si>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</si>
  <si>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</si>
  <si>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</si>
  <si>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</si>
  <si>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</si>
  <si>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</si>
  <si>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</si>
  <si>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</si>
  <si>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</si>
  <si>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</si>
  <si>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</si>
  <si>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</si>
  <si>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</si>
  <si>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</si>
  <si>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</si>
  <si>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</si>
  <si>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</si>
  <si>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</si>
  <si>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</si>
  <si>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</si>
  <si>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</si>
  <si>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</si>
  <si>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</si>
  <si>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</si>
  <si>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</si>
  <si>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</si>
  <si>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</si>
  <si>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</si>
  <si>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</si>
  <si>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</si>
  <si>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</si>
  <si>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</si>
  <si>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</si>
  <si>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</si>
  <si>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</si>
  <si>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</si>
  <si>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</si>
  <si>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</si>
  <si>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</si>
  <si>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</si>
  <si>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</si>
  <si>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</si>
  <si>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</si>
  <si>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</si>
  <si>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</si>
  <si>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</si>
  <si>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</si>
  <si>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</si>
  <si>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</si>
  <si>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</si>
  <si>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</si>
  <si>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</si>
  <si>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</si>
  <si>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</si>
  <si>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</si>
  <si>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</si>
  <si>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</si>
  <si>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</si>
  <si>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</si>
  <si>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</si>
  <si>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</si>
  <si>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</si>
  <si>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</si>
  <si>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</si>
  <si>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</si>
  <si>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</si>
  <si>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</si>
  <si>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</si>
  <si>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</si>
  <si>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</si>
  <si>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</si>
  <si>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</si>
  <si>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</si>
  <si>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</si>
  <si>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</si>
  <si>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</si>
  <si>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</si>
  <si>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</si>
  <si>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</si>
  <si>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</si>
  <si>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</si>
  <si>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</si>
  <si>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</si>
  <si>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</si>
  <si>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</si>
  <si>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</si>
  <si>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</si>
  <si>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</si>
  <si>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</si>
  <si>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</si>
  <si>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</si>
  <si>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</si>
  <si>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</si>
  <si>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</si>
  <si>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</si>
  <si>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</si>
  <si>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</si>
  <si>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</si>
  <si>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</si>
  <si>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</si>
  <si>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</si>
  <si>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</si>
  <si>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</si>
  <si>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</si>
  <si>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</si>
  <si>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</si>
  <si>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</si>
  <si>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</si>
  <si>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</si>
  <si>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</si>
  <si>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</si>
  <si>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</si>
  <si>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</si>
  <si>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</si>
  <si>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</si>
  <si>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</si>
  <si>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</si>
  <si>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</si>
  <si>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</si>
  <si>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</si>
  <si>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</si>
  <si>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</si>
  <si>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</si>
  <si>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</si>
  <si>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</si>
  <si>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</si>
  <si>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</si>
  <si>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</si>
  <si>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</si>
  <si>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</si>
  <si>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</si>
  <si>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</si>
  <si>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</si>
  <si>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</si>
  <si>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</si>
  <si>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</si>
  <si>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</si>
  <si>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</si>
  <si>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</si>
  <si>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</si>
  <si>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</si>
  <si>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</si>
  <si>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</si>
  <si>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</si>
  <si>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</si>
  <si>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</si>
  <si>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</si>
  <si>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</si>
  <si>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</si>
  <si>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</si>
  <si>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</si>
  <si>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</si>
  <si>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</si>
  <si>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</si>
  <si>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</si>
  <si>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</si>
  <si>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</si>
  <si>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</si>
  <si>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</si>
  <si>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</si>
  <si>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</si>
  <si>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</si>
  <si>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</si>
  <si>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</si>
  <si>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</si>
  <si>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</si>
  <si>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</si>
  <si>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</si>
  <si>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</si>
  <si>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</si>
  <si>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</si>
  <si>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</si>
  <si>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</si>
  <si>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</si>
  <si>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</si>
  <si>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</si>
  <si>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</si>
  <si>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</si>
  <si>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</si>
  <si>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</si>
  <si>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</si>
  <si>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</si>
  <si>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</si>
  <si>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</si>
  <si>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</si>
  <si>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</si>
  <si>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</si>
  <si>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</si>
  <si>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</si>
  <si>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</si>
  <si>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</si>
  <si>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</si>
  <si>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</si>
  <si>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</si>
  <si>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</si>
  <si>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</si>
  <si>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</si>
  <si>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</si>
  <si>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</si>
  <si>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</si>
  <si>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</si>
  <si>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</si>
  <si>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</si>
  <si>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</si>
  <si>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</si>
  <si>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</si>
  <si>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</si>
  <si>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</si>
  <si>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</si>
  <si>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</si>
  <si>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</si>
  <si>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</si>
  <si>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</si>
  <si>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</si>
  <si>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</si>
  <si>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</si>
  <si>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</si>
  <si>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</si>
  <si>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</si>
  <si>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</si>
  <si>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</si>
  <si>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</si>
  <si>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</si>
  <si>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</si>
  <si>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</si>
  <si>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</si>
  <si>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</si>
  <si>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</si>
  <si>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</si>
  <si>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</si>
  <si>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</si>
  <si>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</si>
  <si>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</si>
  <si>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</si>
  <si>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</si>
  <si>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</si>
  <si>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</si>
  <si>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</si>
  <si>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</si>
  <si>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</si>
  <si>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</si>
  <si>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</si>
  <si>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</si>
  <si>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</si>
  <si>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</si>
  <si>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</si>
  <si>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</si>
  <si>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</si>
  <si>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</si>
  <si>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</si>
  <si>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</si>
  <si>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</si>
  <si>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</si>
  <si>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</si>
  <si>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</si>
  <si>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</si>
  <si>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</si>
  <si>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</si>
  <si>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</si>
  <si>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</si>
  <si>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</si>
  <si>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</si>
  <si>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</si>
  <si>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</si>
  <si>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</si>
  <si>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</si>
  <si>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</si>
  <si>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</si>
  <si>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</si>
  <si>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</si>
  <si>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</si>
  <si>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</si>
  <si>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</si>
  <si>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</si>
  <si>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</si>
  <si>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</si>
  <si>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</si>
  <si>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</si>
  <si>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</si>
  <si>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</si>
  <si>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</si>
  <si>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</si>
  <si>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</si>
  <si>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</si>
  <si>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</si>
  <si>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</si>
  <si>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</si>
  <si>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</si>
  <si>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</si>
  <si>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</si>
  <si>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</si>
  <si>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</si>
  <si>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</si>
  <si>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</si>
  <si>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</si>
  <si>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</si>
  <si>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</si>
  <si>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</si>
  <si>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</si>
  <si>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</si>
  <si>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</si>
  <si>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</si>
  <si>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</si>
  <si>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</si>
  <si>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</si>
  <si>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</si>
  <si>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</si>
  <si>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</si>
  <si>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</si>
  <si>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</si>
  <si>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</si>
  <si>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</si>
  <si>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</si>
  <si>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</si>
  <si>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</si>
  <si>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</si>
  <si>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</si>
  <si>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</si>
  <si>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</si>
  <si>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</si>
  <si>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</si>
  <si>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</si>
  <si>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</si>
  <si>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</si>
  <si>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</si>
  <si>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</si>
  <si>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</si>
  <si>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</si>
  <si>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</si>
  <si>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</si>
  <si>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</si>
  <si>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</si>
  <si>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</si>
  <si>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</si>
  <si>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</si>
  <si>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</si>
  <si>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</si>
  <si>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</si>
  <si>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</si>
  <si>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</si>
  <si>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</si>
  <si>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</si>
  <si>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</si>
  <si>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</si>
  <si>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</si>
  <si>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</si>
  <si>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</si>
  <si>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</si>
  <si>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</si>
  <si>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</si>
  <si>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</si>
  <si>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</si>
  <si>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</si>
  <si>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</si>
  <si>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</si>
  <si>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</si>
  <si>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</si>
  <si>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</si>
  <si>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</si>
  <si>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</si>
  <si>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</si>
  <si>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</si>
  <si>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</si>
  <si>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</si>
  <si>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</si>
  <si>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</si>
  <si>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</si>
  <si>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</si>
  <si>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</si>
  <si>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</si>
  <si>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</si>
  <si>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</si>
  <si>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</si>
  <si>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</si>
  <si>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</si>
  <si>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</si>
  <si>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</si>
  <si>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</si>
  <si>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</si>
  <si>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</si>
  <si>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</si>
  <si>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</si>
  <si>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</si>
  <si>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</si>
  <si>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</si>
  <si>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</si>
  <si>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</si>
  <si>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</si>
  <si>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</si>
  <si>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</si>
  <si>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</si>
  <si>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</si>
  <si>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</si>
  <si>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</si>
  <si>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</si>
  <si>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</si>
  <si>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</si>
  <si>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</si>
  <si>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</si>
  <si>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</si>
  <si>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</si>
  <si>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</si>
  <si>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</si>
  <si>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</si>
  <si>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</si>
  <si>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</si>
  <si>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</si>
  <si>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</si>
  <si>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</si>
  <si>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</si>
  <si>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</si>
  <si>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</si>
  <si>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</si>
  <si>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</si>
  <si>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</si>
  <si>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</si>
  <si>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</si>
  <si>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</si>
  <si>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</si>
  <si>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</si>
  <si>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</si>
  <si>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</si>
  <si>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</si>
  <si>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</si>
  <si>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</si>
  <si>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</si>
  <si>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</si>
  <si>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</si>
  <si>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</si>
  <si>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</si>
  <si>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</si>
  <si>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</si>
  <si>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</si>
  <si>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</si>
  <si>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</si>
  <si>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</si>
  <si>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</si>
  <si>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</si>
  <si>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</si>
  <si>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</si>
  <si>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</si>
  <si>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</si>
  <si>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</si>
  <si>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</si>
  <si>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</si>
  <si>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</si>
  <si>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</si>
  <si>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</si>
  <si>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</si>
  <si>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</si>
  <si>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</si>
  <si>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</si>
  <si>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</si>
  <si>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</si>
  <si>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</si>
  <si>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</si>
  <si>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</si>
  <si>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</si>
  <si>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</si>
  <si>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</si>
  <si>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</si>
  <si>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</si>
  <si>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</si>
  <si>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</si>
  <si>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</si>
  <si>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</si>
  <si>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</si>
  <si>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</si>
  <si>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</si>
  <si>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</si>
  <si>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</si>
  <si>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</si>
  <si>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</si>
  <si>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</si>
  <si>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</si>
  <si>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</si>
  <si>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</si>
  <si>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</si>
  <si>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</si>
  <si>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</si>
  <si>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</si>
  <si>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</si>
  <si>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</si>
  <si>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</si>
  <si>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</si>
  <si>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</si>
  <si>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</si>
  <si>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</si>
  <si>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</si>
  <si>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</si>
  <si>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</si>
  <si>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</si>
  <si>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</si>
  <si>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</si>
  <si>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</si>
  <si>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</si>
  <si>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</si>
  <si>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</si>
  <si>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</si>
  <si>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</si>
  <si>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</si>
  <si>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</si>
  <si>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</si>
  <si>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</si>
  <si>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</si>
  <si>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</si>
  <si>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</si>
  <si>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</si>
  <si>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</si>
  <si>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</si>
  <si>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</si>
  <si>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</si>
  <si>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</si>
  <si>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</si>
  <si>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</si>
  <si>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</si>
  <si>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</si>
  <si>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</si>
  <si>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</si>
  <si>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</si>
  <si>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</si>
  <si>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</si>
  <si>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</si>
  <si>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</si>
  <si>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</si>
  <si>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</si>
  <si>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</si>
  <si>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</si>
  <si>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</si>
  <si>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</si>
  <si>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</si>
  <si>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</si>
  <si>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</si>
  <si>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</si>
  <si>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</si>
  <si>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</si>
  <si>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</si>
  <si>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</si>
  <si>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</si>
  <si>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</si>
  <si>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</si>
  <si>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</si>
  <si>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</si>
  <si>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</si>
  <si>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</si>
  <si>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</si>
  <si>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</si>
  <si>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</si>
  <si>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</si>
  <si>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</si>
  <si>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</si>
  <si>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</si>
  <si>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</si>
  <si>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</si>
  <si>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</si>
  <si>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</si>
  <si>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</si>
  <si>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</si>
  <si>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</si>
  <si>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</si>
  <si>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</si>
  <si>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</si>
  <si>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</si>
  <si>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</si>
  <si>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</si>
  <si>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</si>
  <si>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</si>
  <si>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</si>
  <si>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</si>
  <si>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</si>
  <si>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</si>
  <si>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</si>
  <si>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</si>
  <si>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</si>
  <si>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</si>
  <si>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</si>
  <si>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</si>
  <si>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</si>
  <si>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</si>
  <si>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</si>
  <si>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</si>
  <si>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</si>
  <si>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</si>
  <si>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</si>
  <si>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</si>
  <si>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</si>
  <si>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</si>
  <si>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</si>
  <si>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</si>
  <si>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</si>
  <si>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</si>
  <si>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</si>
  <si>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</si>
  <si>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</si>
  <si>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</si>
  <si>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</si>
  <si>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</si>
  <si>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</si>
  <si>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</si>
  <si>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</si>
  <si>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</si>
  <si>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</si>
  <si>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</si>
  <si>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</si>
  <si>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</si>
  <si>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</si>
  <si>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</si>
  <si>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</si>
  <si>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</si>
  <si>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</si>
  <si>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</si>
  <si>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</si>
  <si>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</si>
  <si>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</si>
  <si>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</si>
  <si>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</si>
  <si>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</si>
  <si>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</si>
  <si>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</si>
  <si>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</si>
  <si>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</si>
  <si>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</si>
  <si>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</si>
  <si>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</si>
  <si>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</si>
  <si>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</si>
  <si>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</si>
  <si>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</si>
  <si>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</si>
  <si>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</si>
  <si>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</si>
  <si>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</si>
  <si>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</si>
  <si>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</si>
  <si>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</si>
  <si>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</si>
  <si>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</si>
  <si>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</si>
  <si>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</si>
  <si>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</si>
  <si>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</si>
  <si>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</si>
  <si>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</si>
  <si>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</si>
  <si>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</si>
  <si>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</si>
  <si>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</si>
  <si>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</si>
  <si>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</si>
  <si>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</si>
  <si>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</si>
  <si>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</si>
  <si>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</si>
  <si>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</si>
  <si>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</si>
  <si>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</si>
  <si>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</si>
  <si>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</si>
  <si>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</si>
  <si>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</si>
  <si>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</si>
  <si>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</si>
  <si>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</si>
  <si>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</si>
  <si>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</si>
  <si>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</si>
  <si>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</si>
  <si>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</si>
  <si>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</si>
  <si>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</si>
  <si>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</si>
  <si>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</si>
  <si>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</si>
  <si>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</si>
  <si>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</si>
  <si>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</si>
  <si>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</si>
  <si>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</si>
  <si>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</si>
  <si>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</si>
  <si>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</si>
  <si>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</si>
  <si>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</si>
  <si>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</si>
  <si>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</si>
  <si>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</si>
  <si>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</si>
  <si>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</si>
  <si>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</si>
  <si>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</si>
  <si>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</si>
  <si>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</si>
  <si>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</si>
  <si>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</si>
  <si>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</si>
  <si>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</si>
  <si>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</si>
  <si>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</si>
  <si>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</si>
  <si>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</si>
  <si>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</si>
  <si>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</si>
  <si>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</si>
  <si>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</si>
  <si>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</si>
  <si>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</si>
  <si>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</si>
  <si>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</si>
  <si>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</si>
  <si>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</si>
  <si>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</si>
  <si>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</si>
  <si>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</si>
  <si>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</si>
  <si>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</si>
  <si>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</si>
  <si>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</si>
  <si>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</si>
  <si>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</si>
  <si>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</si>
  <si>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</si>
  <si>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</si>
  <si>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</si>
  <si>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</si>
  <si>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</si>
  <si>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</si>
  <si>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</si>
  <si>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</si>
  <si>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</si>
  <si>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</si>
  <si>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</si>
  <si>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</si>
  <si>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</si>
  <si>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</si>
  <si>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</si>
  <si>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</si>
  <si>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</si>
  <si>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</si>
  <si>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</si>
  <si>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</si>
  <si>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</si>
  <si>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</si>
  <si>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</si>
  <si>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</si>
  <si>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</si>
  <si>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</si>
  <si>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</si>
  <si>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</si>
  <si>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</si>
  <si>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</si>
  <si>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</si>
  <si>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</si>
  <si>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</si>
  <si>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</si>
  <si>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</si>
  <si>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</si>
  <si>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</si>
  <si>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</si>
  <si>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</si>
  <si>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</si>
  <si>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</si>
  <si>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</si>
  <si>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</si>
  <si>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</si>
  <si>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</si>
  <si>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</si>
  <si>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</si>
  <si>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</si>
  <si>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</si>
  <si>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</si>
  <si>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</si>
  <si>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</si>
  <si>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</si>
  <si>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</si>
  <si>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</si>
  <si>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</si>
  <si>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</si>
  <si>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</si>
  <si>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</si>
  <si>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</si>
  <si>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</si>
  <si>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</si>
  <si>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</si>
  <si>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</si>
  <si>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</si>
  <si>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</si>
  <si>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</si>
  <si>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</si>
  <si>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</si>
  <si>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</si>
  <si>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</si>
  <si>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</si>
  <si>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</si>
  <si>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</si>
  <si>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</si>
  <si>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</si>
  <si>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</si>
  <si>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</si>
  <si>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</si>
  <si>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</si>
  <si>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</si>
  <si>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</si>
  <si>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</si>
  <si>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</si>
  <si>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</si>
  <si>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</si>
  <si>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</si>
  <si>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</si>
  <si>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</si>
  <si>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</si>
  <si>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</si>
  <si>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</si>
  <si>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</si>
  <si>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</si>
  <si>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</si>
  <si>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</si>
  <si>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</si>
  <si>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</si>
  <si>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</si>
  <si>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</si>
  <si>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</si>
  <si>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</si>
  <si>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</si>
  <si>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</si>
  <si>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</si>
  <si>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</si>
  <si>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</si>
  <si>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</si>
  <si>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</si>
  <si>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</si>
  <si>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</si>
  <si>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</si>
  <si>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</si>
  <si>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</si>
  <si>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</si>
  <si>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</si>
  <si>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</si>
  <si>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</si>
  <si>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</si>
  <si>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</si>
  <si>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</si>
  <si>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</si>
  <si>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</si>
  <si>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</si>
  <si>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</si>
  <si>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</si>
  <si>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</si>
  <si>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</si>
  <si>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</si>
  <si>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</si>
  <si>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</si>
  <si>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</si>
  <si>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</si>
  <si>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</si>
  <si>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</si>
  <si>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</si>
  <si>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</si>
  <si>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</si>
  <si>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</si>
  <si>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</si>
  <si>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</si>
  <si>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</si>
  <si>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</si>
  <si>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</si>
  <si>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</si>
  <si>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</si>
  <si>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</si>
  <si>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</si>
  <si>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</si>
  <si>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</si>
  <si>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</si>
  <si>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</si>
  <si>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</si>
  <si>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</si>
  <si>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</si>
  <si>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</si>
  <si>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</si>
  <si>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</si>
  <si>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</si>
  <si>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</si>
  <si>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</si>
  <si>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</si>
  <si>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</si>
  <si>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</si>
  <si>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</si>
  <si>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</si>
  <si>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</si>
  <si>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</si>
  <si>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</si>
  <si>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</si>
  <si>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</si>
  <si>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</si>
  <si>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</si>
  <si>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</si>
  <si>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</si>
  <si>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</si>
  <si>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</si>
  <si>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</si>
  <si>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</si>
  <si>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</si>
  <si>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</si>
  <si>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</si>
  <si>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</si>
  <si>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</si>
  <si>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</si>
  <si>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</si>
  <si>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</si>
  <si>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</si>
  <si>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</si>
  <si>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</si>
  <si>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</si>
  <si>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</si>
  <si>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</si>
  <si>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</si>
  <si>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</si>
  <si>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</si>
  <si>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</si>
  <si>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</si>
  <si>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</si>
  <si>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</si>
  <si>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</si>
  <si>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</si>
  <si>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</si>
  <si>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</si>
  <si>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</si>
  <si>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</si>
  <si>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</si>
  <si>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</si>
  <si>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</si>
  <si>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</si>
  <si>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</si>
  <si>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</si>
  <si>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</si>
  <si>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</si>
  <si>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</si>
  <si>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</si>
  <si>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</si>
  <si>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</si>
  <si>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</si>
  <si>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</si>
  <si>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</si>
  <si>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</si>
  <si>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</si>
  <si>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</si>
  <si>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</si>
  <si>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</si>
  <si>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</si>
  <si>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</si>
  <si>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</si>
  <si>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</si>
  <si>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</si>
  <si>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</si>
  <si>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</si>
  <si>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</si>
  <si>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</si>
  <si>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</si>
  <si>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</si>
  <si>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</si>
  <si>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</si>
  <si>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</si>
  <si>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</si>
  <si>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</si>
  <si>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</si>
  <si>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</si>
  <si>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</si>
  <si>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</si>
  <si>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</si>
  <si>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</si>
  <si>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</si>
  <si>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</si>
  <si>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</si>
  <si>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</si>
  <si>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</si>
  <si>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</si>
  <si>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</si>
  <si>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</si>
  <si>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</si>
  <si>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</si>
  <si>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</si>
  <si>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</si>
  <si>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</si>
  <si>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</si>
  <si>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</si>
  <si>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</si>
  <si>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</si>
  <si>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</si>
  <si>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</si>
  <si>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</si>
  <si>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</si>
  <si>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</si>
  <si>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</si>
  <si>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</si>
  <si>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</si>
  <si>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</si>
  <si>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</si>
  <si>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</si>
  <si>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</si>
  <si>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</si>
  <si>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</si>
  <si>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</si>
  <si>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</si>
  <si>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</si>
  <si>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</si>
  <si>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</si>
  <si>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</si>
  <si>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</si>
  <si>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</si>
  <si>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</si>
  <si>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</si>
  <si>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</si>
  <si>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</si>
  <si>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</si>
  <si>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</si>
  <si>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</si>
  <si>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</si>
  <si>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</si>
  <si>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</si>
  <si>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</si>
  <si>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</si>
  <si>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</si>
  <si>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</si>
  <si>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</si>
  <si>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</si>
  <si>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</si>
  <si>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</si>
  <si>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</si>
  <si>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</si>
  <si>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</si>
  <si>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</si>
  <si>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</si>
  <si>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</si>
  <si>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</si>
  <si>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</si>
  <si>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</si>
  <si>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</si>
  <si>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</si>
  <si>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</si>
  <si>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</si>
  <si>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</si>
  <si>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</si>
  <si>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</si>
  <si>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</si>
  <si>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</si>
  <si>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</si>
  <si>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</si>
  <si>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</si>
  <si>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</si>
  <si>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</si>
  <si>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</si>
  <si>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</si>
  <si>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</si>
  <si>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</si>
  <si>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</si>
  <si>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</si>
  <si>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</si>
  <si>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</si>
  <si>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</si>
  <si>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</si>
  <si>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</si>
  <si>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</si>
  <si>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</si>
  <si>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</si>
  <si>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</si>
  <si>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</si>
  <si>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</si>
  <si>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</si>
  <si>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</si>
  <si>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</si>
  <si>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</si>
  <si>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</si>
  <si>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</si>
  <si>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</si>
  <si>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</si>
  <si>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</si>
  <si>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</si>
  <si>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</si>
  <si>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</si>
  <si>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</si>
  <si>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</si>
  <si>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</si>
  <si>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</si>
  <si>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</si>
  <si>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</si>
  <si>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</si>
  <si>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</si>
  <si>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</si>
  <si>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</si>
  <si>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</si>
  <si>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</si>
  <si>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</si>
  <si>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</si>
  <si>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</si>
  <si>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</si>
  <si>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</si>
  <si>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</si>
  <si>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</si>
  <si>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</si>
  <si>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</si>
  <si>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</si>
  <si>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</si>
  <si>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</si>
  <si>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</si>
  <si>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</si>
  <si>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</si>
  <si>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</si>
  <si>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</si>
  <si>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</si>
  <si>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</si>
  <si>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</si>
  <si>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</si>
  <si>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</si>
  <si>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</si>
  <si>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</si>
  <si>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</si>
  <si>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</si>
  <si>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</si>
  <si>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</si>
  <si>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</si>
  <si>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</si>
  <si>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</si>
  <si>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</si>
  <si>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</si>
  <si>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</si>
  <si>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</si>
  <si>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</si>
  <si>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</si>
  <si>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</si>
  <si>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</si>
  <si>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</si>
  <si>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</si>
  <si>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</si>
  <si>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</si>
  <si>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</si>
  <si>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</si>
  <si>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</si>
  <si>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</si>
  <si>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</si>
  <si>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</si>
  <si>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</si>
  <si>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</si>
  <si>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</si>
  <si>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</si>
  <si>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</si>
  <si>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</si>
  <si>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</si>
  <si>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</si>
  <si>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</si>
  <si>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</si>
  <si>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</si>
  <si>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</si>
  <si>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</si>
  <si>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</si>
  <si>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</si>
  <si>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</si>
  <si>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</si>
  <si>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</si>
  <si>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</si>
  <si>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</si>
  <si>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</si>
  <si>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</si>
  <si>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</si>
  <si>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</si>
  <si>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</si>
  <si>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</si>
  <si>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</si>
  <si>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</si>
  <si>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</si>
  <si>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</si>
  <si>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</si>
  <si>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</si>
  <si>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</si>
  <si>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</si>
  <si>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</si>
  <si>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</si>
  <si>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</si>
  <si>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</si>
  <si>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</si>
  <si>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</si>
  <si>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</si>
  <si>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</si>
  <si>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</si>
  <si>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</si>
  <si>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</si>
  <si>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</si>
  <si>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</si>
  <si>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</si>
  <si>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</si>
  <si>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</si>
  <si>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</si>
  <si>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</si>
  <si>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</si>
  <si>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</si>
  <si>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</si>
  <si>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</si>
  <si>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</si>
  <si>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</si>
  <si>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</si>
  <si>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</si>
  <si>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</si>
  <si>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</si>
  <si>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</si>
  <si>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</si>
  <si>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</si>
  <si>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</si>
  <si>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</si>
  <si>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</si>
  <si>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</si>
  <si>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</si>
  <si>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</si>
  <si>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</si>
  <si>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</si>
  <si>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</si>
  <si>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</si>
  <si>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</si>
  <si>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</si>
  <si>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</si>
  <si>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</si>
  <si>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</si>
  <si>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</si>
  <si>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</si>
  <si>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</si>
  <si>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</si>
  <si>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</si>
  <si>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</si>
  <si>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</si>
  <si>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</si>
  <si>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</si>
  <si>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</si>
  <si>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</si>
  <si>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</si>
  <si>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</si>
  <si>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</si>
  <si>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</si>
  <si>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</si>
  <si>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</si>
  <si>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</si>
  <si>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</si>
  <si>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</si>
  <si>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</si>
  <si>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</si>
  <si>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</si>
  <si>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</si>
  <si>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</si>
  <si>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</si>
  <si>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</si>
  <si>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</si>
  <si>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</si>
  <si>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</si>
  <si>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</si>
  <si>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</si>
  <si>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</si>
  <si>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</si>
  <si>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</si>
  <si>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</si>
  <si>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</si>
  <si>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</si>
  <si>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</si>
  <si>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</si>
  <si>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</si>
  <si>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</si>
  <si>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</si>
  <si>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</si>
  <si>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</si>
  <si>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</si>
  <si>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</si>
  <si>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</si>
  <si>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</si>
  <si>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</si>
  <si>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</si>
  <si>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</si>
  <si>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</si>
  <si>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</si>
  <si>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</si>
  <si>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</si>
  <si>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</si>
  <si>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</si>
  <si>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</si>
  <si>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</si>
  <si>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</si>
  <si>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</si>
  <si>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</si>
  <si>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</si>
  <si>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</si>
  <si>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</si>
  <si>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</si>
  <si>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</si>
  <si>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</si>
  <si>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</si>
  <si>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</si>
  <si>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</si>
  <si>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</si>
  <si>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</si>
  <si>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</si>
  <si>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</si>
  <si>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</si>
  <si>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</si>
  <si>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</si>
  <si>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</si>
  <si>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</si>
  <si>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</si>
  <si>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</si>
  <si>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</si>
  <si>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</si>
  <si>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</si>
  <si>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</si>
  <si>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</si>
  <si>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</si>
  <si>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</si>
  <si>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</si>
  <si>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</si>
  <si>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</si>
  <si>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</si>
  <si>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</si>
  <si>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</si>
  <si>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</si>
  <si>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</si>
  <si>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</si>
  <si>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</si>
  <si>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</si>
  <si>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</si>
  <si>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</si>
  <si>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</si>
  <si>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</si>
  <si>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</si>
  <si>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</si>
  <si>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</si>
  <si>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</si>
  <si>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</si>
  <si>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</si>
  <si>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</si>
  <si>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</si>
  <si>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</si>
  <si>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</si>
  <si>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</si>
  <si>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</si>
  <si>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</si>
  <si>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</si>
  <si>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</si>
  <si>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</si>
  <si>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</si>
  <si>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</si>
  <si>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</si>
  <si>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</si>
  <si>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</si>
  <si>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</si>
  <si>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</si>
  <si>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</si>
  <si>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</si>
  <si>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</si>
  <si>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</si>
  <si>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</si>
  <si>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</si>
  <si>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</si>
  <si>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</si>
  <si>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</si>
  <si>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</si>
  <si>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</si>
  <si>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</si>
  <si>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</si>
  <si>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</si>
  <si>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</si>
  <si>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</si>
  <si>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</si>
  <si>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</si>
  <si>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</si>
  <si>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</si>
  <si>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</si>
  <si>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</si>
  <si>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</si>
  <si>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</si>
  <si>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</si>
  <si>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</si>
  <si>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</si>
  <si>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</si>
  <si>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</si>
  <si>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</si>
  <si>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</si>
  <si>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</si>
  <si>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</si>
  <si>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</si>
  <si>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</si>
  <si>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</si>
  <si>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</si>
  <si>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</si>
  <si>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</si>
  <si>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</si>
  <si>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</si>
  <si>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</si>
  <si>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</si>
  <si>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</si>
  <si>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</si>
  <si>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</si>
  <si>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</si>
  <si>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</si>
  <si>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</si>
  <si>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</si>
  <si>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</si>
  <si>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</si>
  <si>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</si>
  <si>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</si>
  <si>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</si>
  <si>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</si>
  <si>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</si>
  <si>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</si>
  <si>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</si>
  <si>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</si>
  <si>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</si>
  <si>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</si>
  <si>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</si>
  <si>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</si>
  <si>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</si>
  <si>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</si>
  <si>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</si>
  <si>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</si>
  <si>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</si>
  <si>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</si>
  <si>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</si>
  <si>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</si>
  <si>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</si>
  <si>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</si>
  <si>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</si>
  <si>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</si>
  <si>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</si>
  <si>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</si>
  <si>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</si>
  <si>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</si>
  <si>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</si>
  <si>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</si>
  <si>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</si>
  <si>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</si>
  <si>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</si>
  <si>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</si>
  <si>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</si>
  <si>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</si>
  <si>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</si>
  <si>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</si>
  <si>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</si>
  <si>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</si>
  <si>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</si>
  <si>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</si>
  <si>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</si>
  <si>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</si>
  <si>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</si>
  <si>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</si>
  <si>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</si>
  <si>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</si>
  <si>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</si>
  <si>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</si>
  <si>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</si>
  <si>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</si>
  <si>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</si>
  <si>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</si>
  <si>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</si>
  <si>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</si>
  <si>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</si>
  <si>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</si>
  <si>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</si>
  <si>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</si>
  <si>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</si>
  <si>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</si>
  <si>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</si>
  <si>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</si>
  <si>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</si>
  <si>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</si>
  <si>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</si>
  <si>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</si>
  <si>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</si>
  <si>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</si>
  <si>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</si>
  <si>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</si>
  <si>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</si>
  <si>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</si>
  <si>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</si>
  <si>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</si>
  <si>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</si>
  <si>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</si>
  <si>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</si>
  <si>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</si>
  <si>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</si>
  <si>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</si>
  <si>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</si>
  <si>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</si>
  <si>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</si>
  <si>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</si>
  <si>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</si>
  <si>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</si>
  <si>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</si>
  <si>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</si>
  <si>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</si>
  <si>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</si>
  <si>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</si>
  <si>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</si>
  <si>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</si>
  <si>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</si>
  <si>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</si>
  <si>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</si>
  <si>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</si>
  <si>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</si>
  <si>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</si>
  <si>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</si>
  <si>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</si>
  <si>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</si>
  <si>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</si>
  <si>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</si>
  <si>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</si>
  <si>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</si>
  <si>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</si>
  <si>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</si>
  <si>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</si>
  <si>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</si>
  <si>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</si>
  <si>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</si>
  <si>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</si>
  <si>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</si>
  <si>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</si>
  <si>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</si>
  <si>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</si>
  <si>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</si>
  <si>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</si>
  <si>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</si>
  <si>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</si>
  <si>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</si>
  <si>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</si>
  <si>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</si>
  <si>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</si>
  <si>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</si>
  <si>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</si>
  <si>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</si>
  <si>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</si>
  <si>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</si>
  <si>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</si>
  <si>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</si>
  <si>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</si>
  <si>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</si>
  <si>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</si>
  <si>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</si>
  <si>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</si>
  <si>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</si>
  <si>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</si>
  <si>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</si>
  <si>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</si>
  <si>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</si>
  <si>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</si>
  <si>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</si>
  <si>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</si>
  <si>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</si>
  <si>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</si>
  <si>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</si>
  <si>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</si>
  <si>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</si>
  <si>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</si>
  <si>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</si>
  <si>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</si>
  <si>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</si>
  <si>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</si>
  <si>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</si>
  <si>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</si>
  <si>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</si>
  <si>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</si>
  <si>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</si>
  <si>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</si>
  <si>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</si>
  <si>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</si>
  <si>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</si>
  <si>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</si>
  <si>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</si>
  <si>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</si>
  <si>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</si>
  <si>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</si>
  <si>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</si>
  <si>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</si>
  <si>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</si>
  <si>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</si>
  <si>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</si>
  <si>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</si>
  <si>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</si>
  <si>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</si>
  <si>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</si>
  <si>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</si>
  <si>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</si>
  <si>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</si>
  <si>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</si>
  <si>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</si>
  <si>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</si>
  <si>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</si>
  <si>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</si>
  <si>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</si>
  <si>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</si>
  <si>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</si>
  <si>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</si>
  <si>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</si>
  <si>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</si>
  <si>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</si>
  <si>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</si>
  <si>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</si>
  <si>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</si>
  <si>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</si>
  <si>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</si>
  <si>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</si>
  <si>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</si>
  <si>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</si>
  <si>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</si>
  <si>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</si>
  <si>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</si>
  <si>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</si>
  <si>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</si>
  <si>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</si>
  <si>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</si>
  <si>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</si>
  <si>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</si>
  <si>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</si>
  <si>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</si>
  <si>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</si>
  <si>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</si>
  <si>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</si>
  <si>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</si>
  <si>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</si>
  <si>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</si>
  <si>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</si>
  <si>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</si>
  <si>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</si>
  <si>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</si>
  <si>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</si>
  <si>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</si>
  <si>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</si>
  <si>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</si>
  <si>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</si>
  <si>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</si>
  <si>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</si>
  <si>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</si>
  <si>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</si>
  <si>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</si>
  <si>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</si>
  <si>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</si>
  <si>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</si>
  <si>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</si>
  <si>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</si>
  <si>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</si>
  <si>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</si>
  <si>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</si>
  <si>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</si>
  <si>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</si>
  <si>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</si>
  <si>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</si>
  <si>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</si>
  <si>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</si>
  <si>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</si>
  <si>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</si>
  <si>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</si>
  <si>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</si>
  <si>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</si>
  <si>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</si>
  <si>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</si>
  <si>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</si>
  <si>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</si>
  <si>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</si>
  <si>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</si>
  <si>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</si>
  <si>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</si>
  <si>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</si>
  <si>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</si>
  <si>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</si>
  <si>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</si>
  <si>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</si>
  <si>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</si>
  <si>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</si>
  <si>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</si>
  <si>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</si>
  <si>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</si>
  <si>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</si>
  <si>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</si>
  <si>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</si>
  <si>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</si>
  <si>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</si>
  <si>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</si>
  <si>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</si>
  <si>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</si>
  <si>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</si>
  <si>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</si>
  <si>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</si>
  <si>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</si>
  <si>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</si>
  <si>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</si>
  <si>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</si>
  <si>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</si>
  <si>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</si>
  <si>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</si>
  <si>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</si>
  <si>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</si>
  <si>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</si>
  <si>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</si>
  <si>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</si>
  <si>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</si>
  <si>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</si>
  <si>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</si>
  <si>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</si>
  <si>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</si>
  <si>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</si>
  <si>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</si>
  <si>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</si>
  <si>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</si>
  <si>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</si>
  <si>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</si>
  <si>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</si>
  <si>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</si>
  <si>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</si>
  <si>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</si>
  <si>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</si>
  <si>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</si>
  <si>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</si>
  <si>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</si>
  <si>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</si>
  <si>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</si>
  <si>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</si>
  <si>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</si>
  <si>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</si>
  <si>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</si>
  <si>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</si>
  <si>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</si>
  <si>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</si>
  <si>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</si>
  <si>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</si>
  <si>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</si>
  <si>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</si>
  <si>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</si>
  <si>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</si>
  <si>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</si>
  <si>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</si>
  <si>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</si>
  <si>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</si>
  <si>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</si>
  <si>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</si>
  <si>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</si>
  <si>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</si>
  <si>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</si>
  <si>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</si>
  <si>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</si>
  <si>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</si>
  <si>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</si>
  <si>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</si>
  <si>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</si>
  <si>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</si>
  <si>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</si>
  <si>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</si>
  <si>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</si>
  <si>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</si>
  <si>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</si>
  <si>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</si>
  <si>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</si>
  <si>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</si>
  <si>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</si>
  <si>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</si>
  <si>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</si>
  <si>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</si>
  <si>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</si>
  <si>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</si>
  <si>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</si>
  <si>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</si>
  <si>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</si>
  <si>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</si>
  <si>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</si>
  <si>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</si>
  <si>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</si>
  <si>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</si>
  <si>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</si>
  <si>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</si>
  <si>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</si>
  <si>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</si>
  <si>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</si>
  <si>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</si>
  <si>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</si>
  <si>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</si>
  <si>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</si>
  <si>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</si>
  <si>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</si>
  <si>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</si>
  <si>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</si>
  <si>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</si>
  <si>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</si>
  <si>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</si>
  <si>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</si>
  <si>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</si>
  <si>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</si>
  <si>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</si>
  <si>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</si>
  <si>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</si>
  <si>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</si>
  <si>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</si>
  <si>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</si>
  <si>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</si>
  <si>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</si>
  <si>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</si>
  <si>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</si>
  <si>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</si>
  <si>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</si>
  <si>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</si>
  <si>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</si>
  <si>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</si>
  <si>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</si>
  <si>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</si>
  <si>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</si>
  <si>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</si>
  <si>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</si>
  <si>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</si>
  <si>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</si>
  <si>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</si>
  <si>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</si>
  <si>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</si>
  <si>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</si>
  <si>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</si>
  <si>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</si>
  <si>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</si>
  <si>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</si>
  <si>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</si>
  <si>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</si>
  <si>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</si>
  <si>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</si>
  <si>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</si>
  <si>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</si>
  <si>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</si>
  <si>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</si>
  <si>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</si>
  <si>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</si>
  <si>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</si>
  <si>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</si>
  <si>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</si>
  <si>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</si>
  <si>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</si>
  <si>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</si>
  <si>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</si>
  <si>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</si>
  <si>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</si>
  <si>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</si>
  <si>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</si>
  <si>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</si>
  <si>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</si>
  <si>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</si>
  <si>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</si>
  <si>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</si>
  <si>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</si>
  <si>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</si>
  <si>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</si>
  <si>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</si>
  <si>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</si>
  <si>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</si>
  <si>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</si>
  <si>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</si>
  <si>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</si>
  <si>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</si>
  <si>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</si>
  <si>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</si>
  <si>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</si>
  <si>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</si>
  <si>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</si>
  <si>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</si>
  <si>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</si>
  <si>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</si>
  <si>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</si>
  <si>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</si>
  <si>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</si>
  <si>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</si>
  <si>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</si>
  <si>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</si>
  <si>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</si>
  <si>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</si>
  <si>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</si>
  <si>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</si>
  <si>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</si>
  <si>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</si>
  <si>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</si>
  <si>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</si>
  <si>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</si>
  <si>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</si>
  <si>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</si>
  <si>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</si>
  <si>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</si>
  <si>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</si>
  <si>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</si>
  <si>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</si>
  <si>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</si>
  <si>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</si>
  <si>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</si>
  <si>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</si>
  <si>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</si>
  <si>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</si>
  <si>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</si>
  <si>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</si>
  <si>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</si>
  <si>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</si>
  <si>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</si>
  <si>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</si>
  <si>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</si>
  <si>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</si>
  <si>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</si>
  <si>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</si>
  <si>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</si>
  <si>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</si>
  <si>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</si>
  <si>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</si>
  <si>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</si>
  <si>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</si>
  <si>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</si>
  <si>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</si>
  <si>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</si>
  <si>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</si>
  <si>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</si>
  <si>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</si>
  <si>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</si>
  <si>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</si>
  <si>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</si>
  <si>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</si>
  <si>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</si>
  <si>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</si>
  <si>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</si>
  <si>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</si>
  <si>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</si>
  <si>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</si>
  <si>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</si>
  <si>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</si>
  <si>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</si>
  <si>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</si>
  <si>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</si>
  <si>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</si>
  <si>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</si>
  <si>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</si>
  <si>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</si>
  <si>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</si>
  <si>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</si>
  <si>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</si>
  <si>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</si>
  <si>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</si>
  <si>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</si>
  <si>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</si>
  <si>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</si>
  <si>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</si>
  <si>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</si>
  <si>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</si>
  <si>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</si>
  <si>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</si>
  <si>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</si>
  <si>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</si>
  <si>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</si>
  <si>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</si>
  <si>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</si>
  <si>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</si>
  <si>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</si>
  <si>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</si>
  <si>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</si>
  <si>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</si>
  <si>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</si>
  <si>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</si>
  <si>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</si>
  <si>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</si>
  <si>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</si>
  <si>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</si>
  <si>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</si>
  <si>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</si>
  <si>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</si>
  <si>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</si>
  <si>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</si>
  <si>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</si>
  <si>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</si>
  <si>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</si>
  <si>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</si>
  <si>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</si>
  <si>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</si>
  <si>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</si>
  <si>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</si>
  <si>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</si>
  <si>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</si>
  <si>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</si>
  <si>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</si>
  <si>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</si>
  <si>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</si>
  <si>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</si>
  <si>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</si>
  <si>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</si>
  <si>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</si>
  <si>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</si>
  <si>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</si>
  <si>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</si>
  <si>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</si>
  <si>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</si>
  <si>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</si>
  <si>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</si>
  <si>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</si>
  <si>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</si>
  <si>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</si>
  <si>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</si>
  <si>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</si>
  <si>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</si>
  <si>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</si>
  <si>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</si>
  <si>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</si>
  <si>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</si>
  <si>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</si>
  <si>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</si>
  <si>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</si>
  <si>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</si>
  <si>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</si>
  <si>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</si>
  <si>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</si>
  <si>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</si>
  <si>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</si>
  <si>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</si>
  <si>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</si>
  <si>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</si>
  <si>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</si>
  <si>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</si>
  <si>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</si>
  <si>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</si>
  <si>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</si>
  <si>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</si>
  <si>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</si>
  <si>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</si>
  <si>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</si>
  <si>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</si>
  <si>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</si>
  <si>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</si>
  <si>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</si>
  <si>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</si>
  <si>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</si>
  <si>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</si>
  <si>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</si>
  <si>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</si>
  <si>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</si>
  <si>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</si>
  <si>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</si>
  <si>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</si>
  <si>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</si>
  <si>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</si>
  <si>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</si>
  <si>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</si>
  <si>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</si>
  <si>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</si>
  <si>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</si>
  <si>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</si>
  <si>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</si>
  <si>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</si>
  <si>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</si>
  <si>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</si>
  <si>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</si>
  <si>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</si>
  <si>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</si>
  <si>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</si>
  <si>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</si>
  <si>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</si>
  <si>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</si>
  <si>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</si>
  <si>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</si>
  <si>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</si>
  <si>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</si>
  <si>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</si>
  <si>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</si>
  <si>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</si>
  <si>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</si>
  <si>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</si>
  <si>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</si>
  <si>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</si>
  <si>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</si>
  <si>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</si>
  <si>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</si>
  <si>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</si>
  <si>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</si>
  <si>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</si>
  <si>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</si>
  <si>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</si>
  <si>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</si>
  <si>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</si>
  <si>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</si>
  <si>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</si>
  <si>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</si>
  <si>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</si>
  <si>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</si>
  <si>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</si>
  <si>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</si>
  <si>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</si>
  <si>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</si>
  <si>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</si>
  <si>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</si>
  <si>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</si>
  <si>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</si>
  <si>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</si>
  <si>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</si>
  <si>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</si>
  <si>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</si>
  <si>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</si>
  <si>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</si>
  <si>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</si>
  <si>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</si>
  <si>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</si>
  <si>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</si>
  <si>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</si>
  <si>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</si>
  <si>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</si>
  <si>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</si>
  <si>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</si>
  <si>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</si>
  <si>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</si>
  <si>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</si>
  <si>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</si>
  <si>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</si>
  <si>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</si>
  <si>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</si>
  <si>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</si>
  <si>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</si>
  <si>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</si>
  <si>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</si>
  <si>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</si>
  <si>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</si>
  <si>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</si>
  <si>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</si>
  <si>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</si>
  <si>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</si>
  <si>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</si>
  <si>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</si>
  <si>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</si>
  <si>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</si>
  <si>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</si>
  <si>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</si>
  <si>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</si>
  <si>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</si>
  <si>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</si>
  <si>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</si>
  <si>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</si>
  <si>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</si>
  <si>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</si>
  <si>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</si>
  <si>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</si>
  <si>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</si>
  <si>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</si>
  <si>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</si>
  <si>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</si>
  <si>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</si>
  <si>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</si>
  <si>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</si>
  <si>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</si>
  <si>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</si>
  <si>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</si>
  <si>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</si>
  <si>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</si>
  <si>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</si>
  <si>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</si>
  <si>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</si>
  <si>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</si>
  <si>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</si>
  <si>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</si>
  <si>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</si>
  <si>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</si>
  <si>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</si>
  <si>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</si>
  <si>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</si>
  <si>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</si>
  <si>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</si>
  <si>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</si>
  <si>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</si>
  <si>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</si>
  <si>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</si>
  <si>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</si>
  <si>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</si>
  <si>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</si>
  <si>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</si>
  <si>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</si>
  <si>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</si>
  <si>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</si>
  <si>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</si>
  <si>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</si>
  <si>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</si>
  <si>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</si>
  <si>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</si>
  <si>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</si>
  <si>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</si>
  <si>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</si>
  <si>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</si>
  <si>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</si>
  <si>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</si>
  <si>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</si>
  <si>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</si>
  <si>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</si>
  <si>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</si>
  <si>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</si>
  <si>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</si>
  <si>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</si>
  <si>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</si>
  <si>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</si>
  <si>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</si>
  <si>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</si>
  <si>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</si>
  <si>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</si>
  <si>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</si>
  <si>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</si>
  <si>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</si>
  <si>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</si>
  <si>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</si>
  <si>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</si>
  <si>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</si>
  <si>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</si>
  <si>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</si>
  <si>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</si>
  <si>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</si>
  <si>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</si>
  <si>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</si>
  <si>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</si>
  <si>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</si>
  <si>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</si>
  <si>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</si>
  <si>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</si>
  <si>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</si>
  <si>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</si>
  <si>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</si>
  <si>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</si>
  <si>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</si>
  <si>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</si>
  <si>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</si>
  <si>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</si>
  <si>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</si>
  <si>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</si>
  <si>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</si>
  <si>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</si>
  <si>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</si>
  <si>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</si>
  <si>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</si>
  <si>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</si>
  <si>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</si>
  <si>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</si>
  <si>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</si>
  <si>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</si>
  <si>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</si>
  <si>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</si>
  <si>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</si>
  <si>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</si>
  <si>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</si>
  <si>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</si>
  <si>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</si>
  <si>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</si>
  <si>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</si>
  <si>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</si>
  <si>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</si>
  <si>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</si>
  <si>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</si>
  <si>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</si>
  <si>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</si>
  <si>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</si>
  <si>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</si>
  <si>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</si>
  <si>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</si>
  <si>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</si>
  <si>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</si>
  <si>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</si>
  <si>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</si>
  <si>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</si>
  <si>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</si>
  <si>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</si>
  <si>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</si>
  <si>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</si>
  <si>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</si>
  <si>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</si>
  <si>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</si>
  <si>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</si>
  <si>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</si>
  <si>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</si>
  <si>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</si>
  <si>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</si>
  <si>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</si>
  <si>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</si>
  <si>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</si>
  <si>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</si>
  <si>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</si>
  <si>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</si>
  <si>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</si>
  <si>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</si>
  <si>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</si>
  <si>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</si>
  <si>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</si>
  <si>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</si>
  <si>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</si>
  <si>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</si>
  <si>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</si>
  <si>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</si>
  <si>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</si>
  <si>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</si>
  <si>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</si>
  <si>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</si>
  <si>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</si>
  <si>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</si>
  <si>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</si>
  <si>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</si>
  <si>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</si>
  <si>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</si>
  <si>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</si>
  <si>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</si>
  <si>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</si>
  <si>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</si>
  <si>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</si>
  <si>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</si>
  <si>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</si>
  <si>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</si>
  <si>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</si>
  <si>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</si>
  <si>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</si>
  <si>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</si>
  <si>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</si>
  <si>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</si>
  <si>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</si>
  <si>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</si>
  <si>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</si>
  <si>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</si>
  <si>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</si>
  <si>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</si>
  <si>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</si>
  <si>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</si>
  <si>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</si>
  <si>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</si>
  <si>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</si>
  <si>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</si>
  <si>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</si>
  <si>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</si>
  <si>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</si>
  <si>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</si>
  <si>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</si>
  <si>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</si>
  <si>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</si>
  <si>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</si>
  <si>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</si>
  <si>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</si>
  <si>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</si>
  <si>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</si>
  <si>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</si>
  <si>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</si>
  <si>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</si>
  <si>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</si>
  <si>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</si>
  <si>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</si>
  <si>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</si>
  <si>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</si>
  <si>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</si>
  <si>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</si>
  <si>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</si>
  <si>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</si>
  <si>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</si>
  <si>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</si>
  <si>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</si>
  <si>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</si>
  <si>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</si>
  <si>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</si>
  <si>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</si>
  <si>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</si>
  <si>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</si>
  <si>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</si>
  <si>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</si>
  <si>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</si>
  <si>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</si>
  <si>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</si>
  <si>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</si>
  <si>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</si>
  <si>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</si>
  <si>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</si>
  <si>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</si>
  <si>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</si>
  <si>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</si>
  <si>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</si>
  <si>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</si>
  <si>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</si>
  <si>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</si>
  <si>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</si>
  <si>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</si>
  <si>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</si>
  <si>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</si>
  <si>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</si>
  <si>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</si>
  <si>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</si>
  <si>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</si>
  <si>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</si>
  <si>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</si>
  <si>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</si>
  <si>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</si>
  <si>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</si>
  <si>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</si>
  <si>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</si>
  <si>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</si>
  <si>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</si>
  <si>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</si>
  <si>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</si>
  <si>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</si>
  <si>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</si>
  <si>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</si>
  <si>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</si>
  <si>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</si>
  <si>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</si>
  <si>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</si>
  <si>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</si>
  <si>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</si>
  <si>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</si>
  <si>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</si>
  <si>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</si>
  <si>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</si>
  <si>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</si>
  <si>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</si>
  <si>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</si>
  <si>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</si>
  <si>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</si>
  <si>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</si>
  <si>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</si>
  <si>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</si>
  <si>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</si>
  <si>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</si>
  <si>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</si>
  <si>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</si>
  <si>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</si>
  <si>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</si>
  <si>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</si>
  <si>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</si>
  <si>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</si>
  <si>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</si>
  <si>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</si>
  <si>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</si>
  <si>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</si>
  <si>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</si>
  <si>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</si>
  <si>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</si>
  <si>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</si>
  <si>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</si>
  <si>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</si>
  <si>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</si>
  <si>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</si>
  <si>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</si>
  <si>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</si>
  <si>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</si>
  <si>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</si>
  <si>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</si>
  <si>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</si>
  <si>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</si>
  <si>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</si>
  <si>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</si>
  <si>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</si>
  <si>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</si>
  <si>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</si>
  <si>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</si>
  <si>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</si>
  <si>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</si>
  <si>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</si>
  <si>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</si>
  <si>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</si>
  <si>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</si>
  <si>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</si>
  <si>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</si>
  <si>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</si>
  <si>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</si>
  <si>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</si>
  <si>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</si>
  <si>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</si>
  <si>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</si>
  <si>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</si>
  <si>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</si>
  <si>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</si>
  <si>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</si>
  <si>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</si>
  <si>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</si>
  <si>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</si>
  <si>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</si>
  <si>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</si>
  <si>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</si>
  <si>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</si>
  <si>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</si>
  <si>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</si>
  <si>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</si>
  <si>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</si>
  <si>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</si>
  <si>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</si>
  <si>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</si>
  <si>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</si>
  <si>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</si>
  <si>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</si>
  <si>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</si>
  <si>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</si>
  <si>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</si>
  <si>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</si>
  <si>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</si>
  <si>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</si>
  <si>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</si>
  <si>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</si>
  <si>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</si>
  <si>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</si>
  <si>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</si>
  <si>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</si>
  <si>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</si>
  <si>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</si>
  <si>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</si>
  <si>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</si>
  <si>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</si>
  <si>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</si>
  <si>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</si>
  <si>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</si>
  <si>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</si>
  <si>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</si>
  <si>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</si>
  <si>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</si>
  <si>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</si>
  <si>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</si>
  <si>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</si>
  <si>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</si>
  <si>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</si>
  <si>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</si>
  <si>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</si>
  <si>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</si>
  <si>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</si>
  <si>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</si>
  <si>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</si>
  <si>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</si>
  <si>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</si>
  <si>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</si>
  <si>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</si>
  <si>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</si>
  <si>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</si>
  <si>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</si>
  <si>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</si>
  <si>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</si>
  <si>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</si>
  <si>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</si>
  <si>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</si>
  <si>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</si>
  <si>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</si>
  <si>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</si>
  <si>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</si>
  <si>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</si>
  <si>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</si>
  <si>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</si>
  <si>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</si>
  <si>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</si>
  <si>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</si>
  <si>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</si>
  <si>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</si>
  <si>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</si>
  <si>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</si>
  <si>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</si>
  <si>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</si>
  <si>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</si>
  <si>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</si>
  <si>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</si>
  <si>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</si>
  <si>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</si>
  <si>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</si>
  <si>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</si>
  <si>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</si>
  <si>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</si>
  <si>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</si>
  <si>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</si>
  <si>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</si>
  <si>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</si>
  <si>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</si>
  <si>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</si>
  <si>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</si>
  <si>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</si>
  <si>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</si>
  <si>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</si>
  <si>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</si>
  <si>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</si>
  <si>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</si>
  <si>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</si>
  <si>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</si>
  <si>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</si>
  <si>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</si>
  <si>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</si>
  <si>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</si>
  <si>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</si>
  <si>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</si>
  <si>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</si>
  <si>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</si>
  <si>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</si>
  <si>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</si>
  <si>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</si>
  <si>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</si>
  <si>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</si>
  <si>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</si>
  <si>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</si>
  <si>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</si>
  <si>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</si>
  <si>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</si>
  <si>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</si>
  <si>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</si>
  <si>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</si>
  <si>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</si>
  <si>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</si>
  <si>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</si>
  <si>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</si>
  <si>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</si>
  <si>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</si>
  <si>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</si>
  <si>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</si>
  <si>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</si>
  <si>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</si>
  <si>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</si>
  <si>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</si>
  <si>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</si>
  <si>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</si>
  <si>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</si>
  <si>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</si>
  <si>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</si>
  <si>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</si>
  <si>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</si>
  <si>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</si>
  <si>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</si>
  <si>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</si>
  <si>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</si>
  <si>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</si>
  <si>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</si>
  <si>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</si>
  <si>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</si>
  <si>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</si>
  <si>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</si>
  <si>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</si>
  <si>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</si>
  <si>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</si>
  <si>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</si>
  <si>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</si>
  <si>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</si>
  <si>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</si>
  <si>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</si>
  <si>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</si>
  <si>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</si>
  <si>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</si>
  <si>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</si>
  <si>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</si>
  <si>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</si>
  <si>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</si>
  <si>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</si>
  <si>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</si>
  <si>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</si>
  <si>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</si>
  <si>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</si>
  <si>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</si>
  <si>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</si>
  <si>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</si>
  <si>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</si>
  <si>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</si>
  <si>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</si>
  <si>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</si>
  <si>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</si>
  <si>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</si>
  <si>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</si>
  <si>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</si>
  <si>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</si>
  <si>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</si>
  <si>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</si>
  <si>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</si>
  <si>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</si>
  <si>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</si>
  <si>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</si>
  <si>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</si>
  <si>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</si>
  <si>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</si>
  <si>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</si>
  <si>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</si>
  <si>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</si>
  <si>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</si>
  <si>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</si>
  <si>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</si>
  <si>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</si>
  <si>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</si>
  <si>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</si>
  <si>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</si>
  <si>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</si>
  <si>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</si>
  <si>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</si>
  <si>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</si>
  <si>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</si>
  <si>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</si>
  <si>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</si>
  <si>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</si>
  <si>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</si>
  <si>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</si>
  <si>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</si>
  <si>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</si>
  <si>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</si>
  <si>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</si>
  <si>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</si>
  <si>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</si>
  <si>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</si>
  <si>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</si>
  <si>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</si>
  <si>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</si>
  <si>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</si>
  <si>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</si>
  <si>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</si>
  <si>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</si>
  <si>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</si>
  <si>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</si>
  <si>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</si>
  <si>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</si>
  <si>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</si>
  <si>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</si>
  <si>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</si>
  <si>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</si>
  <si>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</si>
  <si>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</si>
  <si>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</si>
  <si>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</si>
  <si>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</si>
  <si>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</si>
  <si>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</si>
  <si>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</si>
  <si>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</si>
  <si>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</si>
  <si>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</si>
  <si>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</si>
  <si>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</si>
  <si>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</si>
  <si>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</si>
  <si>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</si>
  <si>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</si>
  <si>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</si>
  <si>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</si>
  <si>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</si>
  <si>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</si>
  <si>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</si>
  <si>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</si>
  <si>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</si>
  <si>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</si>
  <si>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</si>
  <si>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</si>
  <si>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</si>
  <si>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</si>
  <si>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</si>
  <si>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</si>
  <si>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</si>
  <si>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</si>
  <si>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</si>
  <si>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</si>
  <si>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</si>
  <si>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</si>
  <si>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</si>
  <si>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</si>
  <si>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</si>
  <si>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</si>
  <si>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</si>
  <si>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</si>
  <si>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</si>
  <si>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</si>
  <si>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</si>
  <si>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</si>
  <si>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</si>
  <si>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</si>
  <si>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</si>
  <si>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</si>
  <si>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</si>
  <si>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</si>
  <si>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</si>
  <si>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</si>
  <si>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</si>
  <si>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</si>
  <si>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</si>
  <si>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</si>
  <si>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</si>
  <si>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</si>
  <si>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</si>
  <si>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</si>
  <si>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</si>
  <si>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</si>
  <si>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</si>
  <si>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</si>
  <si>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</si>
  <si>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</si>
  <si>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</si>
  <si>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</si>
  <si>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</si>
  <si>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</si>
  <si>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</si>
  <si>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</si>
  <si>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</si>
  <si>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</si>
  <si>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</si>
  <si>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</si>
  <si>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</si>
  <si>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</si>
  <si>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</si>
  <si>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</si>
  <si>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</si>
  <si>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</si>
  <si>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</si>
  <si>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</si>
  <si>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</si>
  <si>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</si>
  <si>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</si>
  <si>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</si>
  <si>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</si>
  <si>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</si>
  <si>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</si>
  <si>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</si>
  <si>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</si>
  <si>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</si>
  <si>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</si>
  <si>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</si>
  <si>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</si>
  <si>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</si>
  <si>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</si>
  <si>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</si>
  <si>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</si>
  <si>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</si>
  <si>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</si>
  <si>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</si>
  <si>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</si>
  <si>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</si>
  <si>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</si>
  <si>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</si>
  <si>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</si>
  <si>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</si>
  <si>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</si>
  <si>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</si>
  <si>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</si>
  <si>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</si>
  <si>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</si>
  <si>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</si>
  <si>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</si>
  <si>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</si>
  <si>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</si>
  <si>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</si>
  <si>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</si>
  <si>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</si>
  <si>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</si>
  <si>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</si>
  <si>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</si>
  <si>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</si>
  <si>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</si>
  <si>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</si>
  <si>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</si>
  <si>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</si>
  <si>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</si>
  <si>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</si>
  <si>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</si>
  <si>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</si>
  <si>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</si>
  <si>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</si>
  <si>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</si>
  <si>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</si>
  <si>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</si>
  <si>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</si>
  <si>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</si>
  <si>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</si>
  <si>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</si>
  <si>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</si>
  <si>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</si>
  <si>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</si>
  <si>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</si>
  <si>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</si>
  <si>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</si>
  <si>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</si>
  <si>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</si>
  <si>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</si>
  <si>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</si>
  <si>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</si>
  <si>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</si>
  <si>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</si>
  <si>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</si>
  <si>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</si>
  <si>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</si>
  <si>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</si>
  <si>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</si>
  <si>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</si>
  <si>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</si>
  <si>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</si>
  <si>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</si>
  <si>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</si>
  <si>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</si>
  <si>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</si>
  <si>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</si>
  <si>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</si>
  <si>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</si>
  <si>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</si>
  <si>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</si>
  <si>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</si>
  <si>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</si>
  <si>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</si>
  <si>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</si>
  <si>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</si>
  <si>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</si>
  <si>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</si>
  <si>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</si>
  <si>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</si>
  <si>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</si>
  <si>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</si>
  <si>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</si>
  <si>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</si>
  <si>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</si>
  <si>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</si>
  <si>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</si>
  <si>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</si>
  <si>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</si>
  <si>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</si>
  <si>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</si>
  <si>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</si>
  <si>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</si>
  <si>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</si>
  <si>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</si>
  <si>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</si>
  <si>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</si>
  <si>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</si>
  <si>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</si>
  <si>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</si>
  <si>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</si>
  <si>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</si>
  <si>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</si>
  <si>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</si>
  <si>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</si>
  <si>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</si>
  <si>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</si>
  <si>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</si>
  <si>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</si>
  <si>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</si>
  <si>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</si>
  <si>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</si>
  <si>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</si>
  <si>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</si>
  <si>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</si>
  <si>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</si>
  <si>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</si>
  <si>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</si>
  <si>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</si>
  <si>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</si>
  <si>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</si>
  <si>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</si>
  <si>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</si>
  <si>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</si>
  <si>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</si>
  <si>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</si>
  <si>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</si>
  <si>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</si>
  <si>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</si>
  <si>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</si>
  <si>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</si>
  <si>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</si>
  <si>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</si>
  <si>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</si>
  <si>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</si>
  <si>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</si>
  <si>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</si>
  <si>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</si>
  <si>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</si>
  <si>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</si>
  <si>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</si>
  <si>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</si>
  <si>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</si>
  <si>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</si>
  <si>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</si>
  <si>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</si>
  <si>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</si>
  <si>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</si>
  <si>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</si>
  <si>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</si>
  <si>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</si>
  <si>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</si>
  <si>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</si>
  <si>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</si>
  <si>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</si>
  <si>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</si>
  <si>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</si>
  <si>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</si>
  <si>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</si>
  <si>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</si>
  <si>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</si>
  <si>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</si>
  <si>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</si>
  <si>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</si>
  <si>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</si>
  <si>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</si>
  <si>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</si>
  <si>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</si>
  <si>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</si>
  <si>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</si>
  <si>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</si>
  <si>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</si>
  <si>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</si>
  <si>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</si>
  <si>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</si>
  <si>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</si>
  <si>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</si>
  <si>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</si>
  <si>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</si>
  <si>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</si>
  <si>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</si>
  <si>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</si>
  <si>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</si>
  <si>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</si>
  <si>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</si>
  <si>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</si>
  <si>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</si>
  <si>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</si>
  <si>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</si>
  <si>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</si>
  <si>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</si>
  <si>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</si>
  <si>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</si>
  <si>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</si>
  <si>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</si>
  <si>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</si>
  <si>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</si>
  <si>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</si>
  <si>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</si>
  <si>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</si>
  <si>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</si>
  <si>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</si>
  <si>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</si>
  <si>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</si>
  <si>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</si>
  <si>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</si>
  <si>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</si>
  <si>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</si>
  <si>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</si>
  <si>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</si>
  <si>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</si>
  <si>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</si>
  <si>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</si>
  <si>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</si>
  <si>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</si>
  <si>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</si>
  <si>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</si>
  <si>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</si>
  <si>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</si>
  <si>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</si>
  <si>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</si>
  <si>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</si>
  <si>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</si>
  <si>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</si>
  <si>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</si>
  <si>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</si>
  <si>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</si>
  <si>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</si>
  <si>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</si>
  <si>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</si>
  <si>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</si>
  <si>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</si>
  <si>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</si>
  <si>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</si>
  <si>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</si>
  <si>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</si>
  <si>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</si>
  <si>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</si>
  <si>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</si>
  <si>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</si>
  <si>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</si>
  <si>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</si>
  <si>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</si>
  <si>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</si>
  <si>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</si>
  <si>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</si>
  <si>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</si>
  <si>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</si>
  <si>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</si>
  <si>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</si>
  <si>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</si>
  <si>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</si>
  <si>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</si>
  <si>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</si>
  <si>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</si>
  <si>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</si>
  <si>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</si>
  <si>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</si>
  <si>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</si>
  <si>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</si>
  <si>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</si>
  <si>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</si>
  <si>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</si>
  <si>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</si>
  <si>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</si>
  <si>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</si>
  <si>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</si>
  <si>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</si>
  <si>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</si>
  <si>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</si>
  <si>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</si>
  <si>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</si>
  <si>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</si>
  <si>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</si>
  <si>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</si>
  <si>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</si>
  <si>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</si>
  <si>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</si>
  <si>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</si>
  <si>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</si>
  <si>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</si>
  <si>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</si>
  <si>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</si>
  <si>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</si>
  <si>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</si>
  <si>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</si>
  <si>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</si>
  <si>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</si>
  <si>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</si>
  <si>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</si>
  <si>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</si>
  <si>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</si>
  <si>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</si>
  <si>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</si>
  <si>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</si>
  <si>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</si>
  <si>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</si>
  <si>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</si>
  <si>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</si>
  <si>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</si>
  <si>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</si>
  <si>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</si>
  <si>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</si>
  <si>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</si>
  <si>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</si>
  <si>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</si>
  <si>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</si>
  <si>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</si>
  <si>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</si>
  <si>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</si>
  <si>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</si>
  <si>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</si>
  <si>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</si>
  <si>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</si>
  <si>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</si>
  <si>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</si>
  <si>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</si>
  <si>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</si>
  <si>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</si>
  <si>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</si>
  <si>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</si>
  <si>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</si>
  <si>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</si>
  <si>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</si>
  <si>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</si>
  <si>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</si>
  <si>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</si>
  <si>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</si>
  <si>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</si>
  <si>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</si>
  <si>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</si>
  <si>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</si>
  <si>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</si>
  <si>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</si>
  <si>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</si>
  <si>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</si>
  <si>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</si>
  <si>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</si>
  <si>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</si>
  <si>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</si>
  <si>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</si>
  <si>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</si>
  <si>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</si>
  <si>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</si>
  <si>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</si>
  <si>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</si>
  <si>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</si>
  <si>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</si>
  <si>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</si>
  <si>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</si>
  <si>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</si>
  <si>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</si>
  <si>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</si>
  <si>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</si>
  <si>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</si>
  <si>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</si>
  <si>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</si>
  <si>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</si>
  <si>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</si>
  <si>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</si>
  <si>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</si>
  <si>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</si>
  <si>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</si>
  <si>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</si>
  <si>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</si>
  <si>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</si>
  <si>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</si>
  <si>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</si>
  <si>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</si>
  <si>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</si>
  <si>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</si>
  <si>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</si>
  <si>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</si>
  <si>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</si>
  <si>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</si>
  <si>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</si>
  <si>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</si>
  <si>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</si>
  <si>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</si>
  <si>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</si>
  <si>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</si>
  <si>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</si>
  <si>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</si>
  <si>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</si>
  <si>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</si>
  <si>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</si>
  <si>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</si>
  <si>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</si>
  <si>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</si>
  <si>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</si>
  <si>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</si>
  <si>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</si>
  <si>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</si>
  <si>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</si>
  <si>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</si>
  <si>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</si>
  <si>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</si>
  <si>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</si>
  <si>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</si>
  <si>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</si>
  <si>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</si>
  <si>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</si>
  <si>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</si>
  <si>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</si>
  <si>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</si>
  <si>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</si>
  <si>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</si>
  <si>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</si>
  <si>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</si>
  <si>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</si>
  <si>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</si>
  <si>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</si>
  <si>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</si>
  <si>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</si>
  <si>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</si>
  <si>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</si>
  <si>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</si>
  <si>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</si>
  <si>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</si>
  <si>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</si>
  <si>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</si>
  <si>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</si>
  <si>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</si>
  <si>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</si>
  <si>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</si>
  <si>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</si>
  <si>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</si>
  <si>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</si>
  <si>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</si>
  <si>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</si>
  <si>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</si>
  <si>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</si>
  <si>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</si>
  <si>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</si>
  <si>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</si>
  <si>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</si>
  <si>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</si>
  <si>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</si>
  <si>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</si>
  <si>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</si>
  <si>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</si>
  <si>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</si>
  <si>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</si>
  <si>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</si>
  <si>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</si>
  <si>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</si>
  <si>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</si>
  <si>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</si>
  <si>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</si>
  <si>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</si>
  <si>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</si>
  <si>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</si>
  <si>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</si>
  <si>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</si>
  <si>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</si>
  <si>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</si>
  <si>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</si>
  <si>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</si>
  <si>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</si>
  <si>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</si>
  <si>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</si>
  <si>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</si>
  <si>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</si>
  <si>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</si>
  <si>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</si>
  <si>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</si>
  <si>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</si>
  <si>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</si>
  <si>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</si>
  <si>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</si>
  <si>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</si>
  <si>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</si>
  <si>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</si>
  <si>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</si>
  <si>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</si>
  <si>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</si>
  <si>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</si>
  <si>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</si>
  <si>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</si>
  <si>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</si>
  <si>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</si>
  <si>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</si>
  <si>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</si>
  <si>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</si>
  <si>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</si>
  <si>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</si>
  <si>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</si>
  <si>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</si>
  <si>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</si>
  <si>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</si>
  <si>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</si>
  <si>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</si>
  <si>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</si>
  <si>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</si>
  <si>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</si>
  <si>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</si>
  <si>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</si>
  <si>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</si>
  <si>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</si>
  <si>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</si>
  <si>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</si>
  <si>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</si>
  <si>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</si>
  <si>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</si>
  <si>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</si>
  <si>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</si>
  <si>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</si>
  <si>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</si>
  <si>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</si>
  <si>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</si>
  <si>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</si>
  <si>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</si>
  <si>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</si>
  <si>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</si>
  <si>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</si>
  <si>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</si>
  <si>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</si>
  <si>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</si>
  <si>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</si>
  <si>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</si>
  <si>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</si>
  <si>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</si>
  <si>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</si>
  <si>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</si>
  <si>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</si>
  <si>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</si>
  <si>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</si>
  <si>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</si>
  <si>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</si>
  <si>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</si>
  <si>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</si>
  <si>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</si>
  <si>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</si>
  <si>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</si>
  <si>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</si>
  <si>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</si>
  <si>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</si>
  <si>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</si>
  <si>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</si>
  <si>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</si>
  <si>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</si>
  <si>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</si>
  <si>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</si>
  <si>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</si>
  <si>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</si>
  <si>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</si>
  <si>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</si>
  <si>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</si>
  <si>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</si>
  <si>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</si>
  <si>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</si>
  <si>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</si>
  <si>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</si>
  <si>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</si>
  <si>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</si>
  <si>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</si>
  <si>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</si>
  <si>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</si>
  <si>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</si>
  <si>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</si>
  <si>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</si>
  <si>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</si>
  <si>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</si>
  <si>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</si>
  <si>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</si>
  <si>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</si>
  <si>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</si>
  <si>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</si>
  <si>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</si>
  <si>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</si>
  <si>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</si>
  <si>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</si>
  <si>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</si>
  <si>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</si>
  <si>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</si>
  <si>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</si>
  <si>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</si>
  <si>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</si>
  <si>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</si>
  <si>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</si>
  <si>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</si>
  <si>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</si>
  <si>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</si>
  <si>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</si>
  <si>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</si>
  <si>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</si>
  <si>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</si>
  <si>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</si>
  <si>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</si>
  <si>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</si>
  <si>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</si>
  <si>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</si>
  <si>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</si>
  <si>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</si>
  <si>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</si>
  <si>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</si>
  <si>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</si>
  <si>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</si>
  <si>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</si>
  <si>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</si>
  <si>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</si>
  <si>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</si>
  <si>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</si>
  <si>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</si>
  <si>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</si>
  <si>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</si>
  <si>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</si>
  <si>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</si>
  <si>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</si>
  <si>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</si>
  <si>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</si>
  <si>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</si>
  <si>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</si>
  <si>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</si>
  <si>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</si>
  <si>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</si>
  <si>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</si>
  <si>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</si>
  <si>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</si>
  <si>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</si>
  <si>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</si>
  <si>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</si>
  <si>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</si>
  <si>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</si>
  <si>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</si>
  <si>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</si>
  <si>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</si>
  <si>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</si>
  <si>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</si>
  <si>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</si>
  <si>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</si>
  <si>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</si>
  <si>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</si>
  <si>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</si>
  <si>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</si>
  <si>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</si>
  <si>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</si>
  <si>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</si>
  <si>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</si>
  <si>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</si>
  <si>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</si>
  <si>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</si>
  <si>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</si>
  <si>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</si>
  <si>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</si>
  <si>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</si>
  <si>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</si>
  <si>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</si>
  <si>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</si>
  <si>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</si>
  <si>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</si>
  <si>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</si>
  <si>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</si>
  <si>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</si>
  <si>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</si>
  <si>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</si>
  <si>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</si>
  <si>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</si>
  <si>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</si>
  <si>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</si>
  <si>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</si>
  <si>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</si>
  <si>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</si>
  <si>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</si>
  <si>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</si>
  <si>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</si>
  <si>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</si>
  <si>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</si>
  <si>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</si>
  <si>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</si>
  <si>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</si>
  <si>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</si>
  <si>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</si>
  <si>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</si>
  <si>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</si>
  <si>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</si>
  <si>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</si>
  <si>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</si>
  <si>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</si>
  <si>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</si>
  <si>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</si>
  <si>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</si>
  <si>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</si>
  <si>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</si>
  <si>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</si>
  <si>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</si>
  <si>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</si>
  <si>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</si>
  <si>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</si>
  <si>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</si>
  <si>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</si>
  <si>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</si>
  <si>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</si>
  <si>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</si>
  <si>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</si>
  <si>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</si>
  <si>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</si>
  <si>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</si>
  <si>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</si>
  <si>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</si>
  <si>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</si>
  <si>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</si>
  <si>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</si>
  <si>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</si>
  <si>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</si>
  <si>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</si>
  <si>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</si>
  <si>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</si>
  <si>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</si>
  <si>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</si>
  <si>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</si>
  <si>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</si>
  <si>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</si>
  <si>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</si>
  <si>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</si>
  <si>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</si>
  <si>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</si>
  <si>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</si>
  <si>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</si>
  <si>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</si>
  <si>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</si>
  <si>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</si>
  <si>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</si>
  <si>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</si>
  <si>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</si>
  <si>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</si>
  <si>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</si>
  <si>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</si>
  <si>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</si>
  <si>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</si>
  <si>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</si>
  <si>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</si>
  <si>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</si>
  <si>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</si>
  <si>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</si>
  <si>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</si>
  <si>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</si>
  <si>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</si>
  <si>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</si>
  <si>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</si>
  <si>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</si>
  <si>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</si>
  <si>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</si>
  <si>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</si>
  <si>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</si>
  <si>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</si>
  <si>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</si>
  <si>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</si>
  <si>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</si>
  <si>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</si>
  <si>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</si>
  <si>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</si>
  <si>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</si>
  <si>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</si>
  <si>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</si>
  <si>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</si>
  <si>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</si>
  <si>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</si>
  <si>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</si>
  <si>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</si>
  <si>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</si>
  <si>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</si>
  <si>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</si>
  <si>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</si>
  <si>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</si>
  <si>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</si>
  <si>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</si>
  <si>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</si>
  <si>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</si>
  <si>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</si>
  <si>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</si>
  <si>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</si>
  <si>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</si>
  <si>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</si>
  <si>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</si>
  <si>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</si>
  <si>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</si>
  <si>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</si>
  <si>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</si>
  <si>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</si>
  <si>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</si>
  <si>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</si>
  <si>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</si>
  <si>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</si>
  <si>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</si>
  <si>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</si>
  <si>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</si>
  <si>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</si>
  <si>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</si>
  <si>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</si>
  <si>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</si>
  <si>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</si>
  <si>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</si>
  <si>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</si>
  <si>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</si>
  <si>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</si>
  <si>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</si>
  <si>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</si>
  <si>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</si>
  <si>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</si>
  <si>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</si>
  <si>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</si>
  <si>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</si>
  <si>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</si>
  <si>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</si>
  <si>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</si>
  <si>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</si>
  <si>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</si>
  <si>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</si>
  <si>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</si>
  <si>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</si>
  <si>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</si>
  <si>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</si>
  <si>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</si>
  <si>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</si>
  <si>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</si>
  <si>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</si>
  <si>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</si>
  <si>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</si>
  <si>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</si>
  <si>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</si>
  <si>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</si>
  <si>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</si>
  <si>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</si>
  <si>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</si>
  <si>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</si>
  <si>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</si>
  <si>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</si>
  <si>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</si>
  <si>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</si>
  <si>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</si>
  <si>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</si>
  <si>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</si>
  <si>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</si>
  <si>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</si>
  <si>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</si>
  <si>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</si>
  <si>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</si>
  <si>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</si>
  <si>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</si>
  <si>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</si>
  <si>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</si>
  <si>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</si>
  <si>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</si>
  <si>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</si>
  <si>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</si>
  <si>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</si>
  <si>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</si>
  <si>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</si>
  <si>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</si>
  <si>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</si>
  <si>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</si>
  <si>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</si>
  <si>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</si>
  <si>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</si>
  <si>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</si>
  <si>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</si>
  <si>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</si>
  <si>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</si>
  <si>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</si>
  <si>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</si>
  <si>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</si>
  <si>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</si>
  <si>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</si>
  <si>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</si>
  <si>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</si>
  <si>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</si>
  <si>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</si>
  <si>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</si>
  <si>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</si>
  <si>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</si>
  <si>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</si>
  <si>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</si>
  <si>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</si>
  <si>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</si>
  <si>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</si>
  <si>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</si>
  <si>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</si>
  <si>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</si>
  <si>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</si>
  <si>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</si>
  <si>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</si>
  <si>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</si>
  <si>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</si>
  <si>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</si>
  <si>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</si>
  <si>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</si>
  <si>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</si>
  <si>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</si>
  <si>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</si>
  <si>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</si>
  <si>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</si>
  <si>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</si>
  <si>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</si>
  <si>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</si>
  <si>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</si>
  <si>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</si>
  <si>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</si>
  <si>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</si>
  <si>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</si>
  <si>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</si>
  <si>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</si>
  <si>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</si>
  <si>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</si>
  <si>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</si>
  <si>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</si>
  <si>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</si>
  <si>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</si>
  <si>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</si>
  <si>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</si>
  <si>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</si>
  <si>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</si>
  <si>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</si>
  <si>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</si>
  <si>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</si>
  <si>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</si>
  <si>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</si>
  <si>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</si>
  <si>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</si>
  <si>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</si>
  <si>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</si>
  <si>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</si>
  <si>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</si>
  <si>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</si>
  <si>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</si>
  <si>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</si>
  <si>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</si>
  <si>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</si>
  <si>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</si>
  <si>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</si>
  <si>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</si>
  <si>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</si>
  <si>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</si>
  <si>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</si>
  <si>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</si>
  <si>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</si>
  <si>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</si>
  <si>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</si>
  <si>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</si>
  <si>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</si>
  <si>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</si>
  <si>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</si>
  <si>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</si>
  <si>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</si>
  <si>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</si>
  <si>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</si>
  <si>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</si>
  <si>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</si>
  <si>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</si>
  <si>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</si>
  <si>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</si>
  <si>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</si>
  <si>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</si>
  <si>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</si>
  <si>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</si>
  <si>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</si>
  <si>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</si>
  <si>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</si>
  <si>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</si>
  <si>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</si>
  <si>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</si>
  <si>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</si>
  <si>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</si>
  <si>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</si>
  <si>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</si>
  <si>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</si>
  <si>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</si>
  <si>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</si>
  <si>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</si>
  <si>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</si>
  <si>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</si>
  <si>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</si>
  <si>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</si>
  <si>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</si>
  <si>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</si>
  <si>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</si>
  <si>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</si>
  <si>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</si>
  <si>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</si>
  <si>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</si>
  <si>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</si>
  <si>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</si>
  <si>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</si>
  <si>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</si>
  <si>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</si>
  <si>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</si>
  <si>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</si>
  <si>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</si>
  <si>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</si>
  <si>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</si>
  <si>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</si>
  <si>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</si>
  <si>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</si>
  <si>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</si>
  <si>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</si>
  <si>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</si>
  <si>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</si>
  <si>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</si>
  <si>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</si>
  <si>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</si>
  <si>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</si>
  <si>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</si>
  <si>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</si>
  <si>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</si>
  <si>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</si>
  <si>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</si>
  <si>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</si>
  <si>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</si>
  <si>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</si>
  <si>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</si>
  <si>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</si>
  <si>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</si>
  <si>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</si>
  <si>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</si>
  <si>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</si>
  <si>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</si>
  <si>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</si>
  <si>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</si>
  <si>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</si>
  <si>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</si>
  <si>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</si>
  <si>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</si>
  <si>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</si>
  <si>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</si>
  <si>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</si>
  <si>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</si>
  <si>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</si>
  <si>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</si>
  <si>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</si>
  <si>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</si>
  <si>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</si>
  <si>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</si>
  <si>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</si>
  <si>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</si>
  <si>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</si>
  <si>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</si>
  <si>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</si>
  <si>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</si>
  <si>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</si>
  <si>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</si>
  <si>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</si>
  <si>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</si>
  <si>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</si>
  <si>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</si>
  <si>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</si>
  <si>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</si>
  <si>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</si>
  <si>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</si>
  <si>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</si>
  <si>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</si>
  <si>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</si>
  <si>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</si>
  <si>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</si>
  <si>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</si>
  <si>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</si>
  <si>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</si>
  <si>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</si>
  <si>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</si>
  <si>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</si>
  <si>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</si>
  <si>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</si>
  <si>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</si>
  <si>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</si>
  <si>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</si>
  <si>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</si>
  <si>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</si>
  <si>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</si>
  <si>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</si>
  <si>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</si>
  <si>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</si>
  <si>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</si>
  <si>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</si>
  <si>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</si>
  <si>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</si>
  <si>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</si>
  <si>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</si>
  <si>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</si>
  <si>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</si>
  <si>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</si>
  <si>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</si>
  <si>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</si>
  <si>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</si>
  <si>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</si>
  <si>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</si>
  <si>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</si>
  <si>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</si>
  <si>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</si>
  <si>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</si>
  <si>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</si>
  <si>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</si>
  <si>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</si>
  <si>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</si>
  <si>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</si>
  <si>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</si>
  <si>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</si>
  <si>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</si>
  <si>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</si>
  <si>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</si>
  <si>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</si>
  <si>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</si>
  <si>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</si>
  <si>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</si>
  <si>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</si>
  <si>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</si>
  <si>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</si>
  <si>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</si>
  <si>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</si>
  <si>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</si>
  <si>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</si>
  <si>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</si>
  <si>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</si>
  <si>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</si>
  <si>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</si>
  <si>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</si>
  <si>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</si>
  <si>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</si>
  <si>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</si>
  <si>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</si>
  <si>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</si>
  <si>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</si>
  <si>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</si>
  <si>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</si>
  <si>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</si>
  <si>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</si>
  <si>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</si>
  <si>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</si>
  <si>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</si>
  <si>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</si>
  <si>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</si>
  <si>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</si>
  <si>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</si>
  <si>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</si>
  <si>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</si>
  <si>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</si>
  <si>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</si>
  <si>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</si>
  <si>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</si>
  <si>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</si>
  <si>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</si>
  <si>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</si>
  <si>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</si>
  <si>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</si>
  <si>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</si>
  <si>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</si>
  <si>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</si>
  <si>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</si>
  <si>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</si>
  <si>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</si>
  <si>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</si>
  <si>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</si>
  <si>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</si>
  <si>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</si>
  <si>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</si>
  <si>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</si>
  <si>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</si>
  <si>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</si>
  <si>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</si>
  <si>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</si>
  <si>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</si>
  <si>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</si>
  <si>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</si>
  <si>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</si>
  <si>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</si>
  <si>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</si>
  <si>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</si>
  <si>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</si>
  <si>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</si>
  <si>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</si>
  <si>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</si>
  <si>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</si>
  <si>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</si>
  <si>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</si>
  <si>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</si>
  <si>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</si>
  <si>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</si>
  <si>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</si>
  <si>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</si>
  <si>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</si>
  <si>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</si>
  <si>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</si>
  <si>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</si>
  <si>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</si>
  <si>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</si>
  <si>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</si>
  <si>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</si>
  <si>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</si>
  <si>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</si>
  <si>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</si>
  <si>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</si>
  <si>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</si>
  <si>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</si>
  <si>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</si>
  <si>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</si>
  <si>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</si>
  <si>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</si>
  <si>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</si>
  <si>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</si>
  <si>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</si>
  <si>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</si>
  <si>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</si>
  <si>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</si>
  <si>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</si>
  <si>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</si>
  <si>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</si>
  <si>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</si>
  <si>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</si>
  <si>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</si>
  <si>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</si>
  <si>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</si>
  <si>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</si>
  <si>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</si>
  <si>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</si>
  <si>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</si>
  <si>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</si>
  <si>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</si>
  <si>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</si>
  <si>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</si>
  <si>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</si>
  <si>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</si>
  <si>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</si>
  <si>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</si>
  <si>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</si>
  <si>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</si>
  <si>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</si>
  <si>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</si>
  <si>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</si>
  <si>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</si>
  <si>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</si>
  <si>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</si>
  <si>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</si>
  <si>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</si>
  <si>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</si>
  <si>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</si>
  <si>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</si>
  <si>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</si>
  <si>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</si>
  <si>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</si>
  <si>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</si>
  <si>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</si>
  <si>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</si>
  <si>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</si>
  <si>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</si>
  <si>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</si>
  <si>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</si>
  <si>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</si>
  <si>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</si>
  <si>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</si>
  <si>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</si>
  <si>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</si>
  <si>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</si>
  <si>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</si>
  <si>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</si>
  <si>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</si>
  <si>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</si>
  <si>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</si>
  <si>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</si>
  <si>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</si>
  <si>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</si>
  <si>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</si>
  <si>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</si>
  <si>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</si>
  <si>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</si>
  <si>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</si>
  <si>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</si>
  <si>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</si>
  <si>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</si>
  <si>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</si>
  <si>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</si>
  <si>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</si>
  <si>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</si>
  <si>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</si>
  <si>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</si>
  <si>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</si>
  <si>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</si>
  <si>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</si>
  <si>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</si>
  <si>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</si>
  <si>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</si>
  <si>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</si>
  <si>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</si>
  <si>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</si>
  <si>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</si>
  <si>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</si>
  <si>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</si>
  <si>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</si>
  <si>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</si>
  <si>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</si>
  <si>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</si>
  <si>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</si>
  <si>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</si>
  <si>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</si>
  <si>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</si>
  <si>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</si>
  <si>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</si>
  <si>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</si>
  <si>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</si>
  <si>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</si>
  <si>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</si>
  <si>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</si>
  <si>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</si>
  <si>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</si>
  <si>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</si>
  <si>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</si>
  <si>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</si>
  <si>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</si>
  <si>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</si>
  <si>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</si>
  <si>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</si>
  <si>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</si>
  <si>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</si>
  <si>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</si>
  <si>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</si>
  <si>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</si>
  <si>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</si>
  <si>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</si>
  <si>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</si>
  <si>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</si>
  <si>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</si>
  <si>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</si>
  <si>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</si>
  <si>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</si>
  <si>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</si>
  <si>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</si>
  <si>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</si>
  <si>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</si>
  <si>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</si>
  <si>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</si>
  <si>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</si>
  <si>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</si>
  <si>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</si>
  <si>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</si>
  <si>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</si>
  <si>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</si>
  <si>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</si>
  <si>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</si>
  <si>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</si>
  <si>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</si>
  <si>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</si>
  <si>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</si>
  <si>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</si>
  <si>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</si>
  <si>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</si>
  <si>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</si>
  <si>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</si>
  <si>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</si>
  <si>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</si>
  <si>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</si>
  <si>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</si>
  <si>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</si>
  <si>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</si>
  <si>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</si>
  <si>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</si>
  <si>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</si>
  <si>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</si>
  <si>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</si>
  <si>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</si>
  <si>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</si>
  <si>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</si>
  <si>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</si>
  <si>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</si>
  <si>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</si>
  <si>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</si>
  <si>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</si>
  <si>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</si>
  <si>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</si>
  <si>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</si>
  <si>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</si>
  <si>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</si>
  <si>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</si>
  <si>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</si>
  <si>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</si>
  <si>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</si>
  <si>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</si>
  <si>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</si>
  <si>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</si>
  <si>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</si>
  <si>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</si>
  <si>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</si>
  <si>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</si>
  <si>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</si>
  <si>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</si>
  <si>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</si>
  <si>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</si>
  <si>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</si>
  <si>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</si>
  <si>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</si>
  <si>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</si>
  <si>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</si>
  <si>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</si>
  <si>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</si>
  <si>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</si>
  <si>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</si>
  <si>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</si>
  <si>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</si>
  <si>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</si>
  <si>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</si>
  <si>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</si>
  <si>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</si>
  <si>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</si>
  <si>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</si>
  <si>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</si>
  <si>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</si>
  <si>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</si>
  <si>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</si>
  <si>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</si>
  <si>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</si>
  <si>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</si>
  <si>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</si>
  <si>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</si>
  <si>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</si>
  <si>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</si>
  <si>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</si>
  <si>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</si>
  <si>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</si>
  <si>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</si>
  <si>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</si>
  <si>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</si>
  <si>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</si>
  <si>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</si>
  <si>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</si>
  <si>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</si>
  <si>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</si>
  <si>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</si>
  <si>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</si>
  <si>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</si>
  <si>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</si>
  <si>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</si>
  <si>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</si>
  <si>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</si>
  <si>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</si>
  <si>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</si>
  <si>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</si>
  <si>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</si>
  <si>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</si>
  <si>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</si>
  <si>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</si>
  <si>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</si>
  <si>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</si>
  <si>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</si>
  <si>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</si>
  <si>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</si>
  <si>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</si>
  <si>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</si>
  <si>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</si>
  <si>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</si>
  <si>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</si>
  <si>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</si>
  <si>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</si>
  <si>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</si>
  <si>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</si>
  <si>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</si>
  <si>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</si>
  <si>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</si>
  <si>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</si>
  <si>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</si>
  <si>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</si>
  <si>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</si>
  <si>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</si>
  <si>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</si>
  <si>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</si>
  <si>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</si>
  <si>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</si>
  <si>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</si>
  <si>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</si>
  <si>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</si>
  <si>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</si>
  <si>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</si>
  <si>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</si>
  <si>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</si>
  <si>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</si>
  <si>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</si>
  <si>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</si>
  <si>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</si>
  <si>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</si>
  <si>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</si>
  <si>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</si>
  <si>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</si>
  <si>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</si>
  <si>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</si>
  <si>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</si>
  <si>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</si>
  <si>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</si>
  <si>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</si>
  <si>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</si>
  <si>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</si>
  <si>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</si>
  <si>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</si>
  <si>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</si>
  <si>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</si>
  <si>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</si>
  <si>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</si>
  <si>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</si>
  <si>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</si>
  <si>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</si>
  <si>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</si>
  <si>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</si>
  <si>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</si>
  <si>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</si>
  <si>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</si>
  <si>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</si>
  <si>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</si>
  <si>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</si>
  <si>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</si>
  <si>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</si>
  <si>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</si>
  <si>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</si>
  <si>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</si>
  <si>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</si>
  <si>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</si>
  <si>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</si>
  <si>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</si>
  <si>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</si>
  <si>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</si>
  <si>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</si>
  <si>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</si>
  <si>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</si>
  <si>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</si>
  <si>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</si>
  <si>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</si>
  <si>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</si>
  <si>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</si>
  <si>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</si>
  <si>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</si>
  <si>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</si>
  <si>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</si>
  <si>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</si>
  <si>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</si>
  <si>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</si>
  <si>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</si>
  <si>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</si>
  <si>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</si>
  <si>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</si>
  <si>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</si>
  <si>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</si>
  <si>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</si>
  <si>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</si>
  <si>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</si>
  <si>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</si>
  <si>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</si>
  <si>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</si>
  <si>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</si>
  <si>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</si>
  <si>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</si>
  <si>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</si>
  <si>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</si>
  <si>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</si>
  <si>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</si>
  <si>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</si>
  <si>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</si>
  <si>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</si>
  <si>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</si>
  <si>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</si>
  <si>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</si>
  <si>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</si>
  <si>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</si>
  <si>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</si>
  <si>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</si>
  <si>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</si>
  <si>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</si>
  <si>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</si>
  <si>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</si>
  <si>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</si>
  <si>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</si>
  <si>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</si>
  <si>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</si>
  <si>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</si>
  <si>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</si>
  <si>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</si>
  <si>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</si>
  <si>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</si>
  <si>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</si>
  <si>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</si>
  <si>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</si>
  <si>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</si>
  <si>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</si>
  <si>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</si>
  <si>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</si>
  <si>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</si>
  <si>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</si>
  <si>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</si>
  <si>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</si>
  <si>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</si>
  <si>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</si>
  <si>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</si>
  <si>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</si>
  <si>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</si>
  <si>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</si>
  <si>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</si>
  <si>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</si>
  <si>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</si>
  <si>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</si>
  <si>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</si>
  <si>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</si>
  <si>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</si>
  <si>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</si>
  <si>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</si>
  <si>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</si>
  <si>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</si>
  <si>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</si>
  <si>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</si>
  <si>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</si>
  <si>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</si>
  <si>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</si>
  <si>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</si>
  <si>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</si>
  <si>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</si>
  <si>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</si>
  <si>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</si>
  <si>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</si>
  <si>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</si>
  <si>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</si>
  <si>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</si>
  <si>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</si>
  <si>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</si>
  <si>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</si>
  <si>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</si>
  <si>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</si>
  <si>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</si>
  <si>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</si>
  <si>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</si>
  <si>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</si>
  <si>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</si>
  <si>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</si>
  <si>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</si>
  <si>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</si>
  <si>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</si>
  <si>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</si>
  <si>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</si>
  <si>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</si>
  <si>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</si>
  <si>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</si>
  <si>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</si>
  <si>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</si>
  <si>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</si>
  <si>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</si>
  <si>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</si>
  <si>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</si>
  <si>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</si>
  <si>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</si>
  <si>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</si>
  <si>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</si>
  <si>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</si>
  <si>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</si>
  <si>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</si>
  <si>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</si>
  <si>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</si>
  <si>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</si>
  <si>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</si>
  <si>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</si>
  <si>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</si>
  <si>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</si>
  <si>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</si>
  <si>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</si>
  <si>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</si>
  <si>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</si>
  <si>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</si>
  <si>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</si>
  <si>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</si>
  <si>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</si>
  <si>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</si>
  <si>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</si>
  <si>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</si>
  <si>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</si>
  <si>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</si>
  <si>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</si>
  <si>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</si>
  <si>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</si>
  <si>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</si>
  <si>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</si>
  <si>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</si>
  <si>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</si>
  <si>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</si>
  <si>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</si>
  <si>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</si>
  <si>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</si>
  <si>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</si>
  <si>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</si>
  <si>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</si>
  <si>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</si>
  <si>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</si>
  <si>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</si>
  <si>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</si>
  <si>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</si>
  <si>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</si>
  <si>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</si>
  <si>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</si>
  <si>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</si>
  <si>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</si>
  <si>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</si>
  <si>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</si>
  <si>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</si>
  <si>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</si>
  <si>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</si>
  <si>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</si>
  <si>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</si>
  <si>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</si>
  <si>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</si>
  <si>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</si>
  <si>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</si>
  <si>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</si>
  <si>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</si>
  <si>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</si>
  <si>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</si>
  <si>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</si>
  <si>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</si>
  <si>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</si>
  <si>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</si>
  <si>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</si>
  <si>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</si>
  <si>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</si>
  <si>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</si>
  <si>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</si>
  <si>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</si>
  <si>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</si>
  <si>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</si>
  <si>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</si>
  <si>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</si>
  <si>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</si>
  <si>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</si>
  <si>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</si>
  <si>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</si>
  <si>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</si>
  <si>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</si>
  <si>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</si>
  <si>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</si>
  <si>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</si>
  <si>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</si>
  <si>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</si>
  <si>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</si>
  <si>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</si>
  <si>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</si>
  <si>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</si>
  <si>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</si>
  <si>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</si>
  <si>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</si>
  <si>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</si>
  <si>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</si>
  <si>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</si>
  <si>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</si>
  <si>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</si>
  <si>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</si>
  <si>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</si>
  <si>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</si>
  <si>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</si>
  <si>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</si>
  <si>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</si>
  <si>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</si>
  <si>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</si>
  <si>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</si>
  <si>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</si>
  <si>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</si>
  <si>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</si>
  <si>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</si>
  <si>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</si>
  <si>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</si>
  <si>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</si>
  <si>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</si>
  <si>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</si>
  <si>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</si>
  <si>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</si>
  <si>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</si>
  <si>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</si>
  <si>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</si>
  <si>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</si>
  <si>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</si>
  <si>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</si>
  <si>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</si>
  <si>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</si>
  <si>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</si>
  <si>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</si>
  <si>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</si>
  <si>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</si>
  <si>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</si>
  <si>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</si>
  <si>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</si>
  <si>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</si>
  <si>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</si>
  <si>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</si>
  <si>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</si>
  <si>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</si>
  <si>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</si>
  <si>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</si>
  <si>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</si>
  <si>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</si>
  <si>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</si>
  <si>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</si>
  <si>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</si>
  <si>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</si>
  <si>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</si>
  <si>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</si>
  <si>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</si>
  <si>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</si>
  <si>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</si>
  <si>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</si>
  <si>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</si>
  <si>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</si>
  <si>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</si>
  <si>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</si>
  <si>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</si>
  <si>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</si>
  <si>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</si>
  <si>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</si>
  <si>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</si>
  <si>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</si>
  <si>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</si>
  <si>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</si>
  <si>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</si>
  <si>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</si>
  <si>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</si>
  <si>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</si>
  <si>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</si>
  <si>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</si>
  <si>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</si>
  <si>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</si>
  <si>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</si>
  <si>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</si>
  <si>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</si>
  <si>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</si>
  <si>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</si>
  <si>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</si>
  <si>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</si>
  <si>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</si>
  <si>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</si>
  <si>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</si>
  <si>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</si>
  <si>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</si>
  <si>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</si>
  <si>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</si>
  <si>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</si>
  <si>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</si>
  <si>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</si>
  <si>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</si>
  <si>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</si>
  <si>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</si>
  <si>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</si>
  <si>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</si>
  <si>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</si>
  <si>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</si>
  <si>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</si>
  <si>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</si>
  <si>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</si>
  <si>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</si>
  <si>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</si>
  <si>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</si>
  <si>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</si>
  <si>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</si>
  <si>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</si>
  <si>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</si>
  <si>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</si>
  <si>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</si>
  <si>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</si>
  <si>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</si>
  <si>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</si>
  <si>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</si>
  <si>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</si>
  <si>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</si>
  <si>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</si>
  <si>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</si>
  <si>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</si>
  <si>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</si>
  <si>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</si>
  <si>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</si>
  <si>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</si>
  <si>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</si>
  <si>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</si>
  <si>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</si>
  <si>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</si>
  <si>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</si>
  <si>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</si>
  <si>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</si>
  <si>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</si>
  <si>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</si>
  <si>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</si>
  <si>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</si>
  <si>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</si>
  <si>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</si>
  <si>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</si>
  <si>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</si>
  <si>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</si>
  <si>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</si>
  <si>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</si>
  <si>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</si>
  <si>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</si>
  <si>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</si>
  <si>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</si>
  <si>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</si>
  <si>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</si>
  <si>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</si>
  <si>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</si>
  <si>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</si>
  <si>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</si>
  <si>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</si>
  <si>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</si>
  <si>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</si>
  <si>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</si>
  <si>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</si>
  <si>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</si>
  <si>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</si>
  <si>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</si>
  <si>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</si>
  <si>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</si>
  <si>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</si>
  <si>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</si>
  <si>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</si>
  <si>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</si>
  <si>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</si>
  <si>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</si>
  <si>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</si>
  <si>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</si>
  <si>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</si>
  <si>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</si>
  <si>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</si>
  <si>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</si>
  <si>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</si>
  <si>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</si>
  <si>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</si>
  <si>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</si>
  <si>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</si>
  <si>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</si>
  <si>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</si>
  <si>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</si>
  <si>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</si>
  <si>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</si>
  <si>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</si>
  <si>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</si>
  <si>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</si>
  <si>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</si>
  <si>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</si>
  <si>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</si>
  <si>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</si>
  <si>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</si>
  <si>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</si>
  <si>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</si>
  <si>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</si>
  <si>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</si>
  <si>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</si>
  <si>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</si>
  <si>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</si>
  <si>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</si>
  <si>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</si>
  <si>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</si>
  <si>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</si>
  <si>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</si>
  <si>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</si>
  <si>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</si>
  <si>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</si>
  <si>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</si>
  <si>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</si>
  <si>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</si>
  <si>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</si>
  <si>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</si>
  <si>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</si>
  <si>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</si>
  <si>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</si>
  <si>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</si>
  <si>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</si>
  <si>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</si>
  <si>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</si>
  <si>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</si>
  <si>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</si>
  <si>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</si>
  <si>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</si>
  <si>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</si>
  <si>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</si>
  <si>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</si>
  <si>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</si>
  <si>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</si>
  <si>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</si>
  <si>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</si>
  <si>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</si>
  <si>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</si>
  <si>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</si>
  <si>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</si>
  <si>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</si>
  <si>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</si>
  <si>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</si>
  <si>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</si>
  <si>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</si>
  <si>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</si>
  <si>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</si>
  <si>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</si>
  <si>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</si>
  <si>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</si>
  <si>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</si>
  <si>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</si>
  <si>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</si>
  <si>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</si>
  <si>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</si>
  <si>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</si>
  <si>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</si>
  <si>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</si>
  <si>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</si>
  <si>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</si>
  <si>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</si>
  <si>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</si>
  <si>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</si>
  <si>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</si>
  <si>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</si>
  <si>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</si>
  <si>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</si>
  <si>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</si>
  <si>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</si>
  <si>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</si>
  <si>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</si>
  <si>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</si>
  <si>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</si>
  <si>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</si>
  <si>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</si>
  <si>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</si>
  <si>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</si>
  <si>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</si>
  <si>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</si>
  <si>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</si>
  <si>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</si>
  <si>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</si>
  <si>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</si>
  <si>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</si>
  <si>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</si>
  <si>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</si>
  <si>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</si>
  <si>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</si>
  <si>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</si>
  <si>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</si>
  <si>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</si>
  <si>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</si>
  <si>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</si>
  <si>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</si>
  <si>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</si>
  <si>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</si>
  <si>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</si>
  <si>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</si>
  <si>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</si>
  <si>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</si>
  <si>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</si>
  <si>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</si>
  <si>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</si>
  <si>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</si>
  <si>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</si>
  <si>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</si>
  <si>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</si>
  <si>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</si>
  <si>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</si>
  <si>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</si>
  <si>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</si>
  <si>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</si>
  <si>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</si>
  <si>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</si>
  <si>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</si>
  <si>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</si>
  <si>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</si>
  <si>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</si>
  <si>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</si>
  <si>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</si>
  <si>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</si>
  <si>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</si>
  <si>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</si>
  <si>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</si>
  <si>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</si>
  <si>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</si>
  <si>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</si>
  <si>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</si>
  <si>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</si>
  <si>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</si>
  <si>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</si>
  <si>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</si>
  <si>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</si>
  <si>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</si>
  <si>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</si>
  <si>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</si>
  <si>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</si>
  <si>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</si>
  <si>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</si>
  <si>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</si>
  <si>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</si>
  <si>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</si>
  <si>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</si>
  <si>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</si>
  <si>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</si>
  <si>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</si>
  <si>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</si>
  <si>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</si>
  <si>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</si>
  <si>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</si>
  <si>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</si>
  <si>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</si>
  <si>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</si>
  <si>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</si>
  <si>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</si>
  <si>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</si>
  <si>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</si>
  <si>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</si>
  <si>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</si>
  <si>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</si>
  <si>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</si>
  <si>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</si>
  <si>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</si>
  <si>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</si>
  <si>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</si>
  <si>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</si>
  <si>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</si>
  <si>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</si>
  <si>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</si>
  <si>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</si>
  <si>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</si>
  <si>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</si>
  <si>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</si>
  <si>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</si>
  <si>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</si>
  <si>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</si>
  <si>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</si>
  <si>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</si>
  <si>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</si>
  <si>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</si>
  <si>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</si>
  <si>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</si>
  <si>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</si>
  <si>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</si>
  <si>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</si>
  <si>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</si>
  <si>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</si>
  <si>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</si>
  <si>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</si>
  <si>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</si>
  <si>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</si>
  <si>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</si>
  <si>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</si>
  <si>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</si>
  <si>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</si>
  <si>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</si>
  <si>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</si>
  <si>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</si>
  <si>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</si>
  <si>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</si>
  <si>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</si>
  <si>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</si>
  <si>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</si>
  <si>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</si>
  <si>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</si>
  <si>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</si>
  <si>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</si>
  <si>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</si>
  <si>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</si>
  <si>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</si>
  <si>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</si>
  <si>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</si>
  <si>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</si>
  <si>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</si>
  <si>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</si>
  <si>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</si>
  <si>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</si>
  <si>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</si>
  <si>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</si>
  <si>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</si>
  <si>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</si>
  <si>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</si>
  <si>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</si>
  <si>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</si>
  <si>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</si>
  <si>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</si>
  <si>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</si>
  <si>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</si>
  <si>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</si>
  <si>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</si>
  <si>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</si>
  <si>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</si>
  <si>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</si>
  <si>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</si>
  <si>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</si>
  <si>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</si>
  <si>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</si>
  <si>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</si>
  <si>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</si>
  <si>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</si>
  <si>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</si>
  <si>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</si>
  <si>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</si>
  <si>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</si>
  <si>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</si>
  <si>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</si>
  <si>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</si>
  <si>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</si>
  <si>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</si>
  <si>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</si>
  <si>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</si>
  <si>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</si>
  <si>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</si>
  <si>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</si>
  <si>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</si>
  <si>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</si>
  <si>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</si>
  <si>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</si>
  <si>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</si>
  <si>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</si>
  <si>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</si>
  <si>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</si>
  <si>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</si>
  <si>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</si>
  <si>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</si>
  <si>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</si>
  <si>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</si>
  <si>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</si>
  <si>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</si>
  <si>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</si>
  <si>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</si>
  <si>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</si>
  <si>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</si>
  <si>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</si>
  <si>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</si>
  <si>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</si>
  <si>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</si>
  <si>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</si>
  <si>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</si>
  <si>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</si>
  <si>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</si>
  <si>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</si>
  <si>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</si>
  <si>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</si>
  <si>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</si>
  <si>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</si>
  <si>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</si>
  <si>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</si>
  <si>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</si>
  <si>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</si>
  <si>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</si>
  <si>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</si>
  <si>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</si>
  <si>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</si>
  <si>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</si>
  <si>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</si>
  <si>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</si>
  <si>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</si>
  <si>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</si>
  <si>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</si>
  <si>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</si>
  <si>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</si>
  <si>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</si>
  <si>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</si>
  <si>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</si>
  <si>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</si>
  <si>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</si>
  <si>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</si>
  <si>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</si>
  <si>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</si>
  <si>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</si>
  <si>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</si>
  <si>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</si>
  <si>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</si>
  <si>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</si>
  <si>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</si>
  <si>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</si>
  <si>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</si>
  <si>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</si>
  <si>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</si>
  <si>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</si>
  <si>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</si>
  <si>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</si>
  <si>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</si>
  <si>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</si>
  <si>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</si>
  <si>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</si>
  <si>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</si>
  <si>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</si>
  <si>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</si>
  <si>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</si>
  <si>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</si>
  <si>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</si>
  <si>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</si>
  <si>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</si>
  <si>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</si>
  <si>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</si>
  <si>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</si>
  <si>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</si>
  <si>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</si>
  <si>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</si>
  <si>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</si>
  <si>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</si>
  <si>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</si>
  <si>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</si>
  <si>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</si>
  <si>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</si>
  <si>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</si>
  <si>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</si>
  <si>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</si>
  <si>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</si>
  <si>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</si>
  <si>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</si>
  <si>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</si>
  <si>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</si>
  <si>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</si>
  <si>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</si>
  <si>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</si>
  <si>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</si>
  <si>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</si>
  <si>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</si>
  <si>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</si>
  <si>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</si>
  <si>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</si>
  <si>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</si>
  <si>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</si>
  <si>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</si>
  <si>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</si>
  <si>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</si>
  <si>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</si>
  <si>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</si>
  <si>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</si>
  <si>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</si>
  <si>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</si>
  <si>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</si>
  <si>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</si>
  <si>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</si>
  <si>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</si>
  <si>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</si>
  <si>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</si>
  <si>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</si>
  <si>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</si>
  <si>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</si>
  <si>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</si>
  <si>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</si>
  <si>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</si>
  <si>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</si>
  <si>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</si>
  <si>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</si>
  <si>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</si>
  <si>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</si>
  <si>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</si>
  <si>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</si>
  <si>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</si>
  <si>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</si>
  <si>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</si>
  <si>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</si>
  <si>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</si>
  <si>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</si>
  <si>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</si>
  <si>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</si>
  <si>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</si>
  <si>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</si>
  <si>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</si>
  <si>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</si>
  <si>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</si>
  <si>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</si>
  <si>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</si>
  <si>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</si>
  <si>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</si>
  <si>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</si>
  <si>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</si>
  <si>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</si>
  <si>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</si>
  <si>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</si>
  <si>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</si>
  <si>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</si>
  <si>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</si>
  <si>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</si>
  <si>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</si>
  <si>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</si>
  <si>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</si>
  <si>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</si>
  <si>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</si>
  <si>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</si>
  <si>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</si>
  <si>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</si>
  <si>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</si>
  <si>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</si>
  <si>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</si>
  <si>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</si>
  <si>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</si>
  <si>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</si>
  <si>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</si>
  <si>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</si>
  <si>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</si>
  <si>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</si>
  <si>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</si>
  <si>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</si>
  <si>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</si>
  <si>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</si>
  <si>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</si>
  <si>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</si>
  <si>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</si>
  <si>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</si>
  <si>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</si>
  <si>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</si>
  <si>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</si>
  <si>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</si>
  <si>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</si>
  <si>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</si>
  <si>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</si>
  <si>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</si>
  <si>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</si>
  <si>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</si>
  <si>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</si>
  <si>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</si>
  <si>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</si>
  <si>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</si>
  <si>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</si>
  <si>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</si>
  <si>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</si>
  <si>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</si>
  <si>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</si>
  <si>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</si>
  <si>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</si>
  <si>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</si>
  <si>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</si>
  <si>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</si>
  <si>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</si>
  <si>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</si>
  <si>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</si>
  <si>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</si>
  <si>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</si>
  <si>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</si>
  <si>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</si>
  <si>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</si>
  <si>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</si>
  <si>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</si>
  <si>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</si>
  <si>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</si>
  <si>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</si>
  <si>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</si>
  <si>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</si>
  <si>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</si>
  <si>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</si>
  <si>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</si>
  <si>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</si>
  <si>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</si>
  <si>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</si>
  <si>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</si>
  <si>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</si>
  <si>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</si>
  <si>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</si>
  <si>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</si>
  <si>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</si>
  <si>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</si>
  <si>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</si>
  <si>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</si>
  <si>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</si>
  <si>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</si>
  <si>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</si>
  <si>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</si>
  <si>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</si>
  <si>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</si>
  <si>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</si>
  <si>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</si>
  <si>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</si>
  <si>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</si>
  <si>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</si>
  <si>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</si>
  <si>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</si>
  <si>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</si>
  <si>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</si>
  <si>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</si>
  <si>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</si>
  <si>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</si>
  <si>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</si>
  <si>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</si>
  <si>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</si>
  <si>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</si>
  <si>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</si>
  <si>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</si>
  <si>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</si>
  <si>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</si>
  <si>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</si>
  <si>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</si>
  <si>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</si>
  <si>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</si>
  <si>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</si>
  <si>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</si>
  <si>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</si>
  <si>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</si>
  <si>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</si>
  <si>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</si>
  <si>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</si>
  <si>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</si>
  <si>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</si>
  <si>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</si>
  <si>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</si>
  <si>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</si>
  <si>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</si>
  <si>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</si>
  <si>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</si>
  <si>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</si>
  <si>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</si>
  <si>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</si>
  <si>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</si>
  <si>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</si>
  <si>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</si>
  <si>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</si>
  <si>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</si>
  <si>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</si>
  <si>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</si>
  <si>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</si>
  <si>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</si>
  <si>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</si>
  <si>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</si>
  <si>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</si>
  <si>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</si>
  <si>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</si>
  <si>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</si>
  <si>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</si>
  <si>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</si>
  <si>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</si>
  <si>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</si>
  <si>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</si>
  <si>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</si>
  <si>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</si>
  <si>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</si>
  <si>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</si>
  <si>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</si>
  <si>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</si>
  <si>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</si>
  <si>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</si>
  <si>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</si>
  <si>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</si>
  <si>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</si>
  <si>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</si>
  <si>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</si>
  <si>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</si>
  <si>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</si>
  <si>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</si>
  <si>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</si>
  <si>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</si>
  <si>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</si>
  <si>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</si>
  <si>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</si>
  <si>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</si>
  <si>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</si>
  <si>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</si>
  <si>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</si>
  <si>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</si>
  <si>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</si>
  <si>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</si>
  <si>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</si>
  <si>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</si>
  <si>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</si>
  <si>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</si>
  <si>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</si>
  <si>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</si>
  <si>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</si>
  <si>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</si>
  <si>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</si>
  <si>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</si>
  <si>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</si>
  <si>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</si>
  <si>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</si>
  <si>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</si>
  <si>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</si>
  <si>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</si>
  <si>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</si>
  <si>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</si>
  <si>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</si>
  <si>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</si>
  <si>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</si>
  <si>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</si>
  <si>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</si>
  <si>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</si>
  <si>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</si>
  <si>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</si>
  <si>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</si>
  <si>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</si>
  <si>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</si>
  <si>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</si>
  <si>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</si>
  <si>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</si>
  <si>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</si>
  <si>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</si>
  <si>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</si>
  <si>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</si>
  <si>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</si>
  <si>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</si>
  <si>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</si>
  <si>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</si>
  <si>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</si>
  <si>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</si>
  <si>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</si>
  <si>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</si>
  <si>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</si>
  <si>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</si>
  <si>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</si>
  <si>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</si>
  <si>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</si>
  <si>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</si>
  <si>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</si>
  <si>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</si>
  <si>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</si>
  <si>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</si>
  <si>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</si>
  <si>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</si>
  <si>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</si>
  <si>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</si>
  <si>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</si>
  <si>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</si>
  <si>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</si>
  <si>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</si>
  <si>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</si>
  <si>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</si>
  <si>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</si>
  <si>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</si>
  <si>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</si>
  <si>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</si>
  <si>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</si>
  <si>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</si>
  <si>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</si>
  <si>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</si>
  <si>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</si>
  <si>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</si>
  <si>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</si>
  <si>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</si>
  <si>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</si>
  <si>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</si>
  <si>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</si>
  <si>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</si>
  <si>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</si>
  <si>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</si>
  <si>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</si>
  <si>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</si>
  <si>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</si>
  <si>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</si>
  <si>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</si>
  <si>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</si>
  <si>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</si>
  <si>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</si>
  <si>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</si>
  <si>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</si>
  <si>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</si>
  <si>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</si>
  <si>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</si>
  <si>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</si>
  <si>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</si>
  <si>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</si>
  <si>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</si>
  <si>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</si>
  <si>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</si>
  <si>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</si>
  <si>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</si>
  <si>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</si>
  <si>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</si>
  <si>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</si>
  <si>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</si>
  <si>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</si>
  <si>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</si>
  <si>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</si>
  <si>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</si>
  <si>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</si>
  <si>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</si>
  <si>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</si>
  <si>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</si>
  <si>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</si>
  <si>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</si>
  <si>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</si>
  <si>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</si>
  <si>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</si>
  <si>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</si>
  <si>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</si>
  <si>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</si>
  <si>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</si>
  <si>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</si>
  <si>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</si>
  <si>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</si>
  <si>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</si>
  <si>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</si>
  <si>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</si>
  <si>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</si>
  <si>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</si>
  <si>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</si>
  <si>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</si>
  <si>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</si>
  <si>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</si>
  <si>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</si>
  <si>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</si>
  <si>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</si>
  <si>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</si>
  <si>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</si>
  <si>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</si>
  <si>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</si>
  <si>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</si>
  <si>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</si>
  <si>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</si>
  <si>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</si>
  <si>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</si>
  <si>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</si>
  <si>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</si>
  <si>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</si>
  <si>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</si>
  <si>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</si>
  <si>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</si>
  <si>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</si>
  <si>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</si>
  <si>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</si>
  <si>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</si>
  <si>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</si>
  <si>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</si>
  <si>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</si>
  <si>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</si>
  <si>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</si>
  <si>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</si>
  <si>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</si>
  <si>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</si>
  <si>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</si>
  <si>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</si>
  <si>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</si>
  <si>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</si>
  <si>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</si>
  <si>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</si>
  <si>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</si>
  <si>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</si>
  <si>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</si>
  <si>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</si>
  <si>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</si>
  <si>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</si>
  <si>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</si>
  <si>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</si>
  <si>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</si>
  <si>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</si>
  <si>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</si>
  <si>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</si>
  <si>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</si>
  <si>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</si>
  <si>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</si>
  <si>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</si>
  <si>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</si>
  <si>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</si>
  <si>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</si>
  <si>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</si>
  <si>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</si>
  <si>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</si>
  <si>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</si>
  <si>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</si>
  <si>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</si>
  <si>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</si>
  <si>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</si>
  <si>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</si>
  <si>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</si>
  <si>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</si>
  <si>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</si>
  <si>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</si>
  <si>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</si>
  <si>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</si>
  <si>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</si>
  <si>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</si>
  <si>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</si>
  <si>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</si>
  <si>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</si>
  <si>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</si>
  <si>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</si>
  <si>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</si>
  <si>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</si>
  <si>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</si>
  <si>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</si>
  <si>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</si>
  <si>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</si>
  <si>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</si>
  <si>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</si>
  <si>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</si>
  <si>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</si>
  <si>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</si>
  <si>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</si>
  <si>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</si>
  <si>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</si>
  <si>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</si>
  <si>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</si>
  <si>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</si>
  <si>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</si>
  <si>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</si>
  <si>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</si>
  <si>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</si>
  <si>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</si>
  <si>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</si>
  <si>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</si>
  <si>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</si>
  <si>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</si>
  <si>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</si>
  <si>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</si>
  <si>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</si>
  <si>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</si>
  <si>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</si>
  <si>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</si>
  <si>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</si>
  <si>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</si>
  <si>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</si>
  <si>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</si>
  <si>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</si>
  <si>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</si>
  <si>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</si>
  <si>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</si>
  <si>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</si>
  <si>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</si>
  <si>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</si>
  <si>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</si>
  <si>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</si>
  <si>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</si>
  <si>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</si>
  <si>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</si>
  <si>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</si>
  <si>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</si>
  <si>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</si>
  <si>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</si>
  <si>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</si>
  <si>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</si>
  <si>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</si>
  <si>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</si>
  <si>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</si>
  <si>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</si>
  <si>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</si>
  <si>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</si>
  <si>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</si>
  <si>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</si>
  <si>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</si>
  <si>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</si>
  <si>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</si>
  <si>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</si>
  <si>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</si>
  <si>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</si>
  <si>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</si>
  <si>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</si>
  <si>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</si>
  <si>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</si>
  <si>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</si>
  <si>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</si>
  <si>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</si>
  <si>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</si>
  <si>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</si>
  <si>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</si>
  <si>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</si>
  <si>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</si>
  <si>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</si>
  <si>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</si>
  <si>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</si>
  <si>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</si>
  <si>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</si>
  <si>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</si>
  <si>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</si>
  <si>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</si>
  <si>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</si>
  <si>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</si>
  <si>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</si>
  <si>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</si>
  <si>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</si>
  <si>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</si>
  <si>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</si>
  <si>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</si>
  <si>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</si>
  <si>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</si>
  <si>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</si>
  <si>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</si>
  <si>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</si>
  <si>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</si>
  <si>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</si>
  <si>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</si>
  <si>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</si>
  <si>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</si>
  <si>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</si>
  <si>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</si>
  <si>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</si>
  <si>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</si>
  <si>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</si>
  <si>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</si>
  <si>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</si>
  <si>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</si>
  <si>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</si>
  <si>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</si>
  <si>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</si>
  <si>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</si>
  <si>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</si>
  <si>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</si>
  <si>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</si>
  <si>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</si>
  <si>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</si>
  <si>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</si>
  <si>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</si>
  <si>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</si>
  <si>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</si>
  <si>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</si>
  <si>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</si>
  <si>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</si>
  <si>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</si>
  <si>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</si>
  <si>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</si>
  <si>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</si>
  <si>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</si>
  <si>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</si>
  <si>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</si>
  <si>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</si>
  <si>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</si>
  <si>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</si>
  <si>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</si>
  <si>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</si>
  <si>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</si>
  <si>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</si>
  <si>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</si>
  <si>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</si>
  <si>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</si>
  <si>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</si>
  <si>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</si>
  <si>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</si>
  <si>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</si>
  <si>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</si>
  <si>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</si>
  <si>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</si>
  <si>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</si>
  <si>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</si>
  <si>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</si>
  <si>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</si>
  <si>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</si>
  <si>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</si>
  <si>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</si>
  <si>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</si>
  <si>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</si>
  <si>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</si>
  <si>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</si>
  <si>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</si>
  <si>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</si>
  <si>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</si>
  <si>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</si>
  <si>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</si>
  <si>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</si>
  <si>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</si>
  <si>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</si>
  <si>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</si>
  <si>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</si>
  <si>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</si>
  <si>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</si>
  <si>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</si>
  <si>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</si>
  <si>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</si>
  <si>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</si>
  <si>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</si>
  <si>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</si>
  <si>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</si>
  <si>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</si>
  <si>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</si>
  <si>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</si>
  <si>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</si>
  <si>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</si>
  <si>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</si>
  <si>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</si>
  <si>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</si>
  <si>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</si>
  <si>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</si>
  <si>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</si>
  <si>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</si>
  <si>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</si>
  <si>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</si>
  <si>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</si>
  <si>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</si>
  <si>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</si>
  <si>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</si>
  <si>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</si>
  <si>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</si>
  <si>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</si>
  <si>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</si>
  <si>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</si>
  <si>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</si>
  <si>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</si>
  <si>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</si>
  <si>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</si>
  <si>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</si>
  <si>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</si>
  <si>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</si>
  <si>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</si>
  <si>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</si>
  <si>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</si>
  <si>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</si>
  <si>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</si>
  <si>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</si>
  <si>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</si>
  <si>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</si>
  <si>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</si>
  <si>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</si>
  <si>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</si>
  <si>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</si>
  <si>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</si>
  <si>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</si>
  <si>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</si>
  <si>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</si>
  <si>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</si>
  <si>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</si>
  <si>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</si>
  <si>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</si>
  <si>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</si>
  <si>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</si>
  <si>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</si>
  <si>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</si>
  <si>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</si>
  <si>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</si>
  <si>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</si>
  <si>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</si>
  <si>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</si>
  <si>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</si>
  <si>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</si>
  <si>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</si>
  <si>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</si>
  <si>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</si>
  <si>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</si>
  <si>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</si>
  <si>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</si>
  <si>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</si>
  <si>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</si>
  <si>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</si>
  <si>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</si>
  <si>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</si>
  <si>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</si>
  <si>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</si>
  <si>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</si>
  <si>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</si>
  <si>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</si>
  <si>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</si>
  <si>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</si>
  <si>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</si>
  <si>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</si>
  <si>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</si>
  <si>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</si>
  <si>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</si>
  <si>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</si>
  <si>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</si>
  <si>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</si>
  <si>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</si>
  <si>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</si>
  <si>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</si>
  <si>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</si>
  <si>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</si>
  <si>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</si>
  <si>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</si>
  <si>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</si>
  <si>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</si>
  <si>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</si>
  <si>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</si>
  <si>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</si>
  <si>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</si>
  <si>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</si>
  <si>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</si>
  <si>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</si>
  <si>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</si>
  <si>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</si>
  <si>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</si>
  <si>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</si>
  <si>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</si>
  <si>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</si>
  <si>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</si>
  <si>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</si>
  <si>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</si>
  <si>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</si>
  <si>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</si>
  <si>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</si>
  <si>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</si>
  <si>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</si>
  <si>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</si>
  <si>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</si>
  <si>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</si>
  <si>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</si>
  <si>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</si>
  <si>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</si>
  <si>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</si>
  <si>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</si>
  <si>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</si>
  <si>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</si>
  <si>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</si>
  <si>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</si>
  <si>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</si>
  <si>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</si>
  <si>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</si>
  <si>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</si>
  <si>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</si>
  <si>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</si>
  <si>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</si>
  <si>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</si>
  <si>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</si>
  <si>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</si>
  <si>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</si>
  <si>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</si>
  <si>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</si>
  <si>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</si>
  <si>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</si>
  <si>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</si>
  <si>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</si>
  <si>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</si>
  <si>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</si>
  <si>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</si>
  <si>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</si>
  <si>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</si>
  <si>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</si>
  <si>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</si>
  <si>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</si>
  <si>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</si>
  <si>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</si>
  <si>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</si>
  <si>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</si>
  <si>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</si>
  <si>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</si>
  <si>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</si>
  <si>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</si>
  <si>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</si>
  <si>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</si>
  <si>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</si>
  <si>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</si>
  <si>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</si>
  <si>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</si>
  <si>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</si>
  <si>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</si>
  <si>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</si>
  <si>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</si>
  <si>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</si>
  <si>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</si>
  <si>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</si>
  <si>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</si>
  <si>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</si>
  <si>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</si>
  <si>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</si>
  <si>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</si>
  <si>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</si>
  <si>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</si>
  <si>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</si>
  <si>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</si>
  <si>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</si>
  <si>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</si>
  <si>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</si>
  <si>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</si>
  <si>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</si>
  <si>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</si>
  <si>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</si>
  <si>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</si>
  <si>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</si>
  <si>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</si>
  <si>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</si>
  <si>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</si>
  <si>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</si>
  <si>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</si>
  <si>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</si>
  <si>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</si>
  <si>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</si>
  <si>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</si>
  <si>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</si>
  <si>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</si>
  <si>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</si>
  <si>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</si>
  <si>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</si>
  <si>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</si>
  <si>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</si>
  <si>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</si>
  <si>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</si>
  <si>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</si>
  <si>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</si>
  <si>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</si>
  <si>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</si>
  <si>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</si>
  <si>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</si>
  <si>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</si>
  <si>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</si>
  <si>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</si>
  <si>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</si>
  <si>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</si>
  <si>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</si>
  <si>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</si>
  <si>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</si>
  <si>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</si>
  <si>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</si>
  <si>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</si>
  <si>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</si>
  <si>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</si>
  <si>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</si>
  <si>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</si>
  <si>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</si>
  <si>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</si>
  <si>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</si>
  <si>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</si>
  <si>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</si>
  <si>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</si>
  <si>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</si>
  <si>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</si>
  <si>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</si>
  <si>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</si>
  <si>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</si>
  <si>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</si>
  <si>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</si>
  <si>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</si>
  <si>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</si>
  <si>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</si>
  <si>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</si>
  <si>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</si>
  <si>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</si>
  <si>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</si>
  <si>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</si>
  <si>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</si>
  <si>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</si>
  <si>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</si>
  <si>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</si>
  <si>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</si>
  <si>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</si>
  <si>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</si>
  <si>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</si>
  <si>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</si>
  <si>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</si>
  <si>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</si>
  <si>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</si>
  <si>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</si>
  <si>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</si>
  <si>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</si>
  <si>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</si>
  <si>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</si>
  <si>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</si>
  <si>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</si>
  <si>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</si>
  <si>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</si>
  <si>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</si>
  <si>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</si>
  <si>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</si>
  <si>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</si>
  <si>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</si>
  <si>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</si>
  <si>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</si>
  <si>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</si>
  <si>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</si>
  <si>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</si>
  <si>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</si>
  <si>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</si>
  <si>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</si>
  <si>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</si>
  <si>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</si>
  <si>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</si>
  <si>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</si>
  <si>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</si>
  <si>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</si>
  <si>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</si>
  <si>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</si>
  <si>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</si>
  <si>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</si>
  <si>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</si>
  <si>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</si>
  <si>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</si>
  <si>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</si>
  <si>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</si>
  <si>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</si>
  <si>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</si>
  <si>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</si>
  <si>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</si>
  <si>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</si>
  <si>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</si>
  <si>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</si>
  <si>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</si>
  <si>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</si>
  <si>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</si>
  <si>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</si>
  <si>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</si>
  <si>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</si>
  <si>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</si>
  <si>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</si>
  <si>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</si>
  <si>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</si>
  <si>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</si>
  <si>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</si>
  <si>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</si>
  <si>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</si>
  <si>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</si>
  <si>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</si>
  <si>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</si>
  <si>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</si>
  <si>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</si>
  <si>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</si>
  <si>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</si>
  <si>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</si>
  <si>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</si>
  <si>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</si>
  <si>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</si>
  <si>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</si>
  <si>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</si>
  <si>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</si>
  <si>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</si>
  <si>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</si>
  <si>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</si>
  <si>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</si>
  <si>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</si>
  <si>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</si>
  <si>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</si>
  <si>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</si>
  <si>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</si>
  <si>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</si>
  <si>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</si>
  <si>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</si>
  <si>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</si>
  <si>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</si>
  <si>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</si>
  <si>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</si>
  <si>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</si>
  <si>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</si>
  <si>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</si>
  <si>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</si>
  <si>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</si>
  <si>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</si>
  <si>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</si>
  <si>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</si>
  <si>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</si>
  <si>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</si>
  <si>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</si>
  <si>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</si>
  <si>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</si>
  <si>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</si>
  <si>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</si>
  <si>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</si>
  <si>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</si>
  <si>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</si>
  <si>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</si>
  <si>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</si>
  <si>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</si>
  <si>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</si>
  <si>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</si>
  <si>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</si>
  <si>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</si>
  <si>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</si>
  <si>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</si>
  <si>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</si>
  <si>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</si>
  <si>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</si>
  <si>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</si>
  <si>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</si>
  <si>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</si>
  <si>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</si>
  <si>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</si>
  <si>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</si>
  <si>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</si>
  <si>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</si>
  <si>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</si>
  <si>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</si>
  <si>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</si>
  <si>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</si>
  <si>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</si>
  <si>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</si>
  <si>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</si>
  <si>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</si>
  <si>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</si>
  <si>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</si>
  <si>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</si>
  <si>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</si>
  <si>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</si>
  <si>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</si>
  <si>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</si>
  <si>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</si>
  <si>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</si>
  <si>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</si>
  <si>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</si>
  <si>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</si>
  <si>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</si>
  <si>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</si>
  <si>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</si>
  <si>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</si>
  <si>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</si>
  <si>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</si>
  <si>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</si>
  <si>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</si>
  <si>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</si>
  <si>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</si>
  <si>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</si>
  <si>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</si>
  <si>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</si>
  <si>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</si>
  <si>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</si>
  <si>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</si>
  <si>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</si>
  <si>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</si>
  <si>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</si>
  <si>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</si>
  <si>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</si>
  <si>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</si>
  <si>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</si>
  <si>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</si>
  <si>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</si>
  <si>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</si>
  <si>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</si>
  <si>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</si>
  <si>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</si>
  <si>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</si>
  <si>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</si>
  <si>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</si>
  <si>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</si>
  <si>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</si>
  <si>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</si>
  <si>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</si>
  <si>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</si>
  <si>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</si>
  <si>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</si>
  <si>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</si>
  <si>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</si>
  <si>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</si>
  <si>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</si>
  <si>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</si>
  <si>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</si>
  <si>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</si>
  <si>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</si>
  <si>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</si>
  <si>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</si>
  <si>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</si>
  <si>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</si>
  <si>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</si>
  <si>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</si>
  <si>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</si>
  <si>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</si>
  <si>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</si>
  <si>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</si>
  <si>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</si>
  <si>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</si>
  <si>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</si>
  <si>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</si>
  <si>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</si>
  <si>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</si>
  <si>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</si>
  <si>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</si>
  <si>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</si>
  <si>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</si>
  <si>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</si>
  <si>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</si>
  <si>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</si>
  <si>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</si>
  <si>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</si>
  <si>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</si>
  <si>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</si>
  <si>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</si>
  <si>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</si>
  <si>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</si>
  <si>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</si>
  <si>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</si>
  <si>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</si>
  <si>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</si>
  <si>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</si>
  <si>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</si>
  <si>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</si>
  <si>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</si>
  <si>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</si>
  <si>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</si>
  <si>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</si>
  <si>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</si>
  <si>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</si>
  <si>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</si>
  <si>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</si>
  <si>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</si>
  <si>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</si>
  <si>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</si>
  <si>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</si>
  <si>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</si>
  <si>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</si>
  <si>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</si>
  <si>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</si>
  <si>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</si>
  <si>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</si>
  <si>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</si>
  <si>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</si>
  <si>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</si>
  <si>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</si>
  <si>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</si>
  <si>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</si>
  <si>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</si>
  <si>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</si>
  <si>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</si>
  <si>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</si>
  <si>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</si>
  <si>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</si>
  <si>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</si>
  <si>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</si>
  <si>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</si>
  <si>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</si>
  <si>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</si>
  <si>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</si>
  <si>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</si>
  <si>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</si>
  <si>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</si>
  <si>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</si>
  <si>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</si>
  <si>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</si>
  <si>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</si>
  <si>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</si>
  <si>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</si>
  <si>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</si>
  <si>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</si>
  <si>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</si>
  <si>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</si>
  <si>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</si>
  <si>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</si>
  <si>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</si>
  <si>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</si>
  <si>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</si>
  <si>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</si>
  <si>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</si>
  <si>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</si>
  <si>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</si>
  <si>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</si>
  <si>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</si>
  <si>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</si>
  <si>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</si>
  <si>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</si>
  <si>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</si>
  <si>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</si>
  <si>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</si>
  <si>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</si>
  <si>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</si>
  <si>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</si>
  <si>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</si>
  <si>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</si>
  <si>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</si>
  <si>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</si>
  <si>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</si>
  <si>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</si>
  <si>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</si>
  <si>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</si>
  <si>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</si>
  <si>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</si>
  <si>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</si>
  <si>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</si>
  <si>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</si>
  <si>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</si>
  <si>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</si>
  <si>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</si>
  <si>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</si>
  <si>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</si>
  <si>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</si>
  <si>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</si>
  <si>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</si>
  <si>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</si>
  <si>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</si>
  <si>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</si>
  <si>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</si>
  <si>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</si>
  <si>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</si>
  <si>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</si>
  <si>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</si>
  <si>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</si>
  <si>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</si>
  <si>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</si>
  <si>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</si>
  <si>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</si>
  <si>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</si>
  <si>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</si>
  <si>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</si>
  <si>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</si>
  <si>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</si>
  <si>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</si>
  <si>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</si>
  <si>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</si>
  <si>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</si>
  <si>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</si>
  <si>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</si>
  <si>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</si>
  <si>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</si>
  <si>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</si>
  <si>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</si>
  <si>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</si>
  <si>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</si>
  <si>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</si>
  <si>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</si>
  <si>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</si>
  <si>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</si>
  <si>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</si>
  <si>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</si>
  <si>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</si>
  <si>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</si>
  <si>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</si>
  <si>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</si>
  <si>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</si>
  <si>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</si>
  <si>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</si>
  <si>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</si>
  <si>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</si>
  <si>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</si>
  <si>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</si>
  <si>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</si>
  <si>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</si>
  <si>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</si>
  <si>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</si>
  <si>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</si>
  <si>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</si>
  <si>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</si>
  <si>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</si>
  <si>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</si>
  <si>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</si>
  <si>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</si>
  <si>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</si>
  <si>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</si>
  <si>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</si>
  <si>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</si>
  <si>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</si>
  <si>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</si>
  <si>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</si>
  <si>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</si>
  <si>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</si>
  <si>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</si>
  <si>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</si>
  <si>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</si>
  <si>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</si>
  <si>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</si>
  <si>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</si>
  <si>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</si>
  <si>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</si>
  <si>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</si>
  <si>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</si>
  <si>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</si>
  <si>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</si>
  <si>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</si>
  <si>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</si>
  <si>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</si>
  <si>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</si>
  <si>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</si>
  <si>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</si>
  <si>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</si>
  <si>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</si>
  <si>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</si>
  <si>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</si>
  <si>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</si>
  <si>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</si>
  <si>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</si>
  <si>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</si>
  <si>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</si>
  <si>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</si>
  <si>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</si>
  <si>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</si>
  <si>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</si>
  <si>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</si>
  <si>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</si>
  <si>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</si>
  <si>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</si>
  <si>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</si>
  <si>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</si>
  <si>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</si>
  <si>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</si>
  <si>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</si>
  <si>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</si>
  <si>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</si>
  <si>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</si>
  <si>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</si>
  <si>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</si>
  <si>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</si>
  <si>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</si>
  <si>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</si>
  <si>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</si>
  <si>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</si>
  <si>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</si>
  <si>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</si>
  <si>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</si>
  <si>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</si>
  <si>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</si>
  <si>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</si>
  <si>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</si>
  <si>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</si>
  <si>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</si>
  <si>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</si>
  <si>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</si>
  <si>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</si>
  <si>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</si>
  <si>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</si>
  <si>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</si>
  <si>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</si>
  <si>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</si>
  <si>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</si>
  <si>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</si>
  <si>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</si>
  <si>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</si>
  <si>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</si>
  <si>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</si>
  <si>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</si>
  <si>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</si>
  <si>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</si>
  <si>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</si>
  <si>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</si>
  <si>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</si>
  <si>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</si>
  <si>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</si>
  <si>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</si>
  <si>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</si>
  <si>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</si>
  <si>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</si>
  <si>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</si>
  <si>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</si>
  <si>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</si>
  <si>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</si>
  <si>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</si>
  <si>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</si>
  <si>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</si>
  <si>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</si>
  <si>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</si>
  <si>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</si>
  <si>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</si>
  <si>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</si>
  <si>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</si>
  <si>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</si>
  <si>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</si>
  <si>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</si>
  <si>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</si>
  <si>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</si>
  <si>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</si>
  <si>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</si>
  <si>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</si>
  <si>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</si>
  <si>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</si>
  <si>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</si>
  <si>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</si>
  <si>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</si>
  <si>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</si>
  <si>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</si>
  <si>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</si>
  <si>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</si>
  <si>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</si>
  <si>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</si>
  <si>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</si>
  <si>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</si>
  <si>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</si>
  <si>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</si>
  <si>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</si>
  <si>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</si>
  <si>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</si>
  <si>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</si>
  <si>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</si>
  <si>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</si>
  <si>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</si>
  <si>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</si>
  <si>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</si>
  <si>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</si>
  <si>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</si>
  <si>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</si>
  <si>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</si>
  <si>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</si>
  <si>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</si>
  <si>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</si>
  <si>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</si>
  <si>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</si>
  <si>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</si>
  <si>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</si>
  <si>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</si>
  <si>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</si>
  <si>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</si>
  <si>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</si>
  <si>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</si>
  <si>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</si>
  <si>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</si>
  <si>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</si>
  <si>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</si>
  <si>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</si>
  <si>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</si>
  <si>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</si>
  <si>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</si>
  <si>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</si>
  <si>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</si>
  <si>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</si>
  <si>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</si>
  <si>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</si>
  <si>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</si>
  <si>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</si>
  <si>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</si>
  <si>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</si>
  <si>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</si>
  <si>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</si>
  <si>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</si>
  <si>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</si>
  <si>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</si>
  <si>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</si>
  <si>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</si>
  <si>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</si>
  <si>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</si>
  <si>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</si>
  <si>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</si>
  <si>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</si>
  <si>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</si>
  <si>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</si>
  <si>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</si>
  <si>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</si>
  <si>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</si>
  <si>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</si>
  <si>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</si>
  <si>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</si>
  <si>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</si>
  <si>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</si>
  <si>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</si>
  <si>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</si>
  <si>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</si>
  <si>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</si>
  <si>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</si>
  <si>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</si>
  <si>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</si>
  <si>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</si>
  <si>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</si>
  <si>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</si>
  <si>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</si>
  <si>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</si>
  <si>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</si>
  <si>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</si>
  <si>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</si>
  <si>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</si>
  <si>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</si>
  <si>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</si>
  <si>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</si>
  <si>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</si>
  <si>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</si>
  <si>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</si>
  <si>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</si>
  <si>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</si>
  <si>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</si>
  <si>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</si>
  <si>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</si>
  <si>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</si>
  <si>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</si>
  <si>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</si>
  <si>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</si>
  <si>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</si>
  <si>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</si>
  <si>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</si>
  <si>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</si>
  <si>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</si>
  <si>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</si>
  <si>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</si>
  <si>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</si>
  <si>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</si>
  <si>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</si>
  <si>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</si>
  <si>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</si>
  <si>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</si>
  <si>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</si>
  <si>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</si>
  <si>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</si>
  <si>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</si>
  <si>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</si>
  <si>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</si>
  <si>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</si>
  <si>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</si>
  <si>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</si>
  <si>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</si>
  <si>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</si>
  <si>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</si>
  <si>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</si>
  <si>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</si>
  <si>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</si>
  <si>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</si>
  <si>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</si>
  <si>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</si>
  <si>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</si>
  <si>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</si>
  <si>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</si>
  <si>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</si>
  <si>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</si>
  <si>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</si>
  <si>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</si>
  <si>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</si>
  <si>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</si>
  <si>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</si>
  <si>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</si>
  <si>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</si>
  <si>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</si>
  <si>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</si>
  <si>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</si>
  <si>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</si>
  <si>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</si>
  <si>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</si>
  <si>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</si>
  <si>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</si>
  <si>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</si>
  <si>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</si>
  <si>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</si>
  <si>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</si>
  <si>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</si>
  <si>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</si>
  <si>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</si>
  <si>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</si>
  <si>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</si>
  <si>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</si>
  <si>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</si>
  <si>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</si>
  <si>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</si>
  <si>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</si>
  <si>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</si>
  <si>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</si>
  <si>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</si>
  <si>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</si>
  <si>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</si>
  <si>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</si>
  <si>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</si>
  <si>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</si>
  <si>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</si>
  <si>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</si>
  <si>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</si>
  <si>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</si>
  <si>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</si>
  <si>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</si>
  <si>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</si>
  <si>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</si>
  <si>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</si>
  <si>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</si>
  <si>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</si>
  <si>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</si>
  <si>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</si>
  <si>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</si>
  <si>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</si>
  <si>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</si>
  <si>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</si>
  <si>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</si>
  <si>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</si>
  <si>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</si>
  <si>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</si>
  <si>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</si>
  <si>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</si>
  <si>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</si>
  <si>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</si>
  <si>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</si>
  <si>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</si>
  <si>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</si>
  <si>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</si>
  <si>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</si>
  <si>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</si>
  <si>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</si>
  <si>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</si>
  <si>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</si>
  <si>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</si>
  <si>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</si>
  <si>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</si>
  <si>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</si>
  <si>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</si>
  <si>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</si>
  <si>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</si>
  <si>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</si>
  <si>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</si>
  <si>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</si>
  <si>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</si>
  <si>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</si>
  <si>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</si>
  <si>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</si>
  <si>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</si>
  <si>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</si>
  <si>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</si>
  <si>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</si>
  <si>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</si>
  <si>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</si>
  <si>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</si>
  <si>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</si>
  <si>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</si>
  <si>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</si>
  <si>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</si>
  <si>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</si>
  <si>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</si>
  <si>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</si>
  <si>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</si>
  <si>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</si>
  <si>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</si>
  <si>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</si>
  <si>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</si>
  <si>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</si>
  <si>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</si>
  <si>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</si>
  <si>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</si>
  <si>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</si>
  <si>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</si>
  <si>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</si>
  <si>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</si>
  <si>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</si>
  <si>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</si>
  <si>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</si>
  <si>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</si>
  <si>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</si>
  <si>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</si>
  <si>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</si>
  <si>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</si>
  <si>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</si>
  <si>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</si>
  <si>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</si>
  <si>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</si>
  <si>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</si>
  <si>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</si>
  <si>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</si>
  <si>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</si>
  <si>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</si>
  <si>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</si>
  <si>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</si>
  <si>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</si>
  <si>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</si>
  <si>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</si>
  <si>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</si>
  <si>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</si>
  <si>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</si>
  <si>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</si>
  <si>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</si>
  <si>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</si>
  <si>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</si>
  <si>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</si>
  <si>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</si>
  <si>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</si>
  <si>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</si>
  <si>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</si>
  <si>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</si>
  <si>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</si>
  <si>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</si>
  <si>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</si>
  <si>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</si>
  <si>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</si>
  <si>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</si>
  <si>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</si>
  <si>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</si>
  <si>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</si>
  <si>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</si>
  <si>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</si>
  <si>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</si>
  <si>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</si>
  <si>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</si>
  <si>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</si>
  <si>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</si>
  <si>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</si>
  <si>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</si>
  <si>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</si>
  <si>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</si>
  <si>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</si>
  <si>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</si>
  <si>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</si>
  <si>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</si>
  <si>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</si>
  <si>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</si>
  <si>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</si>
  <si>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</si>
  <si>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</si>
  <si>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</si>
  <si>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</si>
  <si>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</si>
  <si>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</si>
  <si>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</si>
  <si>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</si>
  <si>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</si>
  <si>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</si>
  <si>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</si>
  <si>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</si>
  <si>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</si>
  <si>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</si>
  <si>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</si>
  <si>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</si>
  <si>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</si>
  <si>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</si>
  <si>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</si>
  <si>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</si>
  <si>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</si>
  <si>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</si>
  <si>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</si>
  <si>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</si>
  <si>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</si>
  <si>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</si>
  <si>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</si>
  <si>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</si>
  <si>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</si>
  <si>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</si>
  <si>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</si>
  <si>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</si>
  <si>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</si>
  <si>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</si>
  <si>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</si>
  <si>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</si>
  <si>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</si>
  <si>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</si>
  <si>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</si>
  <si>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</si>
  <si>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</si>
  <si>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</si>
  <si>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</si>
  <si>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</si>
  <si>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</si>
  <si>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</si>
  <si>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</si>
  <si>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</si>
  <si>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</si>
  <si>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</si>
  <si>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</si>
  <si>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</si>
  <si>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</si>
  <si>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</si>
  <si>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</si>
  <si>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</si>
  <si>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</si>
  <si>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</si>
  <si>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</si>
  <si>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</si>
  <si>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</si>
  <si>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</si>
  <si>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</si>
  <si>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</si>
  <si>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</si>
  <si>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</si>
  <si>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</si>
  <si>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</si>
  <si>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</si>
  <si>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</si>
  <si>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</si>
  <si>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</si>
  <si>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</si>
  <si>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</si>
  <si>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</si>
  <si>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</si>
  <si>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</si>
  <si>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</si>
  <si>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</si>
  <si>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</si>
  <si>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</si>
  <si>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</si>
  <si>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</si>
  <si>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</si>
  <si>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</si>
  <si>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</si>
  <si>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</si>
  <si>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</si>
  <si>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</si>
  <si>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</si>
  <si>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</si>
  <si>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</si>
  <si>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</si>
  <si>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</si>
  <si>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</si>
  <si>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</si>
  <si>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</si>
  <si>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</si>
  <si>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</si>
  <si>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</si>
  <si>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</si>
  <si>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</si>
  <si>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</si>
  <si>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</si>
  <si>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</si>
  <si>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</si>
  <si>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</si>
  <si>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</si>
  <si>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</si>
  <si>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</si>
  <si>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</si>
  <si>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</si>
  <si>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</si>
  <si>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</si>
  <si>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</si>
  <si>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</si>
  <si>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</si>
  <si>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</si>
  <si>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</si>
  <si>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</si>
  <si>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</si>
  <si>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</si>
  <si>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</si>
  <si>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</si>
  <si>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</si>
  <si>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</si>
  <si>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</si>
  <si>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</si>
  <si>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</si>
  <si>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</si>
  <si>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</si>
  <si>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</si>
  <si>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</si>
  <si>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</si>
  <si>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</si>
  <si>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</si>
  <si>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</si>
  <si>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</si>
  <si>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</si>
  <si>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</si>
  <si>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</si>
  <si>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</si>
  <si>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</si>
  <si>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</si>
  <si>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</si>
  <si>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</si>
  <si>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</si>
  <si>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</si>
  <si>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</si>
  <si>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</si>
  <si>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</si>
  <si>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</si>
  <si>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</si>
  <si>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</si>
  <si>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</si>
  <si>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</si>
  <si>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</si>
  <si>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</si>
  <si>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</si>
  <si>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</si>
  <si>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</si>
  <si>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</si>
  <si>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</si>
  <si>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</si>
  <si>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</si>
  <si>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</si>
  <si>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</si>
  <si>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</si>
  <si>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</si>
  <si>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</si>
  <si>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</si>
  <si>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</si>
  <si>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</si>
  <si>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</si>
  <si>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</si>
  <si>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</si>
  <si>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</si>
  <si>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</si>
  <si>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</si>
  <si>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</si>
  <si>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</si>
  <si>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</si>
  <si>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</si>
  <si>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</si>
  <si>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</si>
  <si>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</si>
  <si>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</si>
  <si>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</si>
  <si>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</si>
  <si>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</si>
  <si>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</si>
  <si>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</si>
  <si>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</si>
  <si>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</si>
  <si>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</si>
  <si>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</si>
  <si>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</si>
  <si>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</si>
  <si>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</si>
  <si>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</si>
  <si>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</si>
  <si>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</si>
  <si>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</si>
  <si>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</si>
  <si>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</si>
  <si>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</si>
  <si>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</si>
  <si>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</si>
  <si>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</si>
  <si>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</si>
  <si>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</si>
  <si>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</si>
  <si>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</si>
  <si>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</si>
  <si>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</si>
  <si>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</si>
  <si>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</si>
  <si>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</si>
  <si>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</si>
  <si>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</si>
  <si>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</si>
  <si>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</si>
  <si>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</si>
  <si>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</si>
  <si>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</si>
  <si>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</si>
  <si>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</si>
  <si>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</si>
  <si>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</si>
  <si>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</si>
  <si>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</si>
  <si>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</si>
  <si>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</si>
  <si>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</si>
  <si>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</si>
  <si>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</si>
  <si>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</si>
  <si>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</si>
  <si>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</si>
  <si>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</si>
  <si>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</si>
  <si>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</si>
  <si>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</si>
  <si>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</si>
  <si>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</si>
  <si>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</si>
  <si>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</si>
  <si>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</si>
  <si>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</si>
  <si>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</si>
  <si>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</si>
  <si>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</si>
  <si>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</si>
  <si>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</si>
  <si>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</si>
  <si>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</si>
  <si>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</si>
  <si>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</si>
  <si>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</si>
  <si>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</si>
  <si>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</si>
  <si>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</si>
  <si>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</si>
  <si>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</si>
  <si>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</si>
  <si>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</si>
  <si>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</si>
  <si>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</si>
  <si>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</si>
  <si>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</si>
  <si>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</si>
  <si>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</si>
  <si>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</si>
  <si>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</si>
  <si>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</si>
  <si>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</si>
  <si>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</si>
  <si>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</si>
  <si>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</si>
  <si>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</si>
  <si>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</si>
  <si>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</si>
  <si>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</si>
  <si>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</si>
  <si>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</si>
  <si>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</si>
  <si>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</si>
  <si>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</si>
  <si>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</si>
  <si>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</si>
  <si>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</si>
  <si>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</si>
  <si>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</si>
  <si>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</si>
  <si>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</si>
  <si>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</si>
  <si>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</si>
  <si>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</si>
  <si>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</si>
  <si>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</si>
  <si>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</si>
  <si>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</si>
  <si>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</si>
  <si>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</si>
  <si>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</si>
  <si>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</si>
  <si>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</si>
  <si>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</si>
  <si>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</si>
  <si>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</si>
  <si>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</si>
  <si>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</si>
  <si>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</si>
  <si>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</si>
  <si>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</si>
  <si>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</si>
  <si>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</si>
  <si>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</si>
  <si>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</si>
  <si>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</si>
  <si>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</si>
  <si>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</si>
  <si>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</si>
  <si>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</si>
  <si>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</si>
  <si>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</si>
  <si>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</si>
  <si>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</si>
  <si>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</si>
  <si>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</si>
  <si>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</si>
  <si>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</si>
  <si>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</si>
  <si>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</si>
  <si>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</si>
  <si>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</si>
  <si>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</si>
  <si>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</si>
  <si>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</si>
  <si>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</si>
  <si>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</si>
  <si>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</si>
  <si>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</si>
  <si>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</si>
  <si>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</si>
  <si>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</si>
  <si>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</si>
  <si>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</si>
  <si>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</si>
  <si>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</si>
  <si>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</si>
  <si>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</si>
  <si>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</si>
  <si>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</si>
  <si>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</si>
  <si>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</si>
  <si>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</si>
  <si>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</si>
  <si>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</si>
  <si>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</si>
  <si>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</si>
  <si>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</si>
  <si>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</si>
  <si>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</si>
  <si>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</si>
  <si>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</si>
  <si>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</si>
  <si>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</si>
  <si>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</si>
  <si>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</si>
  <si>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</si>
  <si>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</si>
  <si>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</si>
  <si>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</si>
  <si>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</si>
  <si>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</si>
  <si>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</si>
  <si>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</si>
  <si>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</si>
  <si>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</si>
  <si>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</si>
  <si>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</si>
  <si>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</si>
  <si>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</si>
  <si>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</si>
  <si>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</si>
  <si>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</si>
  <si>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</si>
  <si>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</si>
  <si>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</si>
  <si>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</si>
  <si>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</si>
  <si>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</si>
  <si>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</si>
  <si>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</si>
  <si>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</si>
  <si>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</si>
  <si>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</si>
  <si>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</si>
  <si>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</si>
  <si>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</si>
  <si>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</si>
  <si>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</si>
  <si>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</si>
  <si>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</si>
  <si>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</si>
  <si>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</si>
  <si>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</si>
  <si>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</si>
  <si>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</si>
  <si>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</si>
  <si>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</si>
  <si>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</si>
  <si>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</si>
  <si>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</si>
  <si>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</si>
  <si>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</si>
  <si>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</si>
  <si>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</si>
  <si>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</si>
  <si>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</si>
  <si>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</si>
  <si>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</si>
  <si>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</si>
  <si>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</si>
  <si>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</si>
  <si>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</si>
  <si>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</si>
  <si>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</si>
  <si>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</si>
  <si>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</si>
  <si>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</si>
  <si>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</si>
  <si>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</si>
  <si>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</si>
  <si>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</si>
  <si>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</si>
  <si>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</si>
  <si>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</si>
  <si>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</si>
  <si>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</si>
  <si>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</si>
  <si>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</si>
  <si>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</si>
  <si>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</si>
  <si>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</si>
  <si>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</si>
  <si>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</si>
  <si>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</si>
  <si>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</si>
  <si>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</si>
  <si>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</si>
  <si>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</si>
  <si>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</si>
  <si>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</si>
  <si>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</si>
  <si>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</si>
  <si>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</si>
  <si>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</si>
  <si>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</si>
  <si>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</si>
  <si>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</si>
  <si>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</si>
  <si>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</si>
  <si>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</si>
  <si>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</si>
  <si>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</si>
  <si>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</si>
  <si>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</si>
  <si>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</si>
  <si>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</si>
  <si>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</si>
  <si>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</si>
  <si>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</si>
  <si>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</si>
  <si>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</si>
  <si>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</si>
  <si>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</si>
  <si>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</si>
  <si>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</si>
  <si>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</si>
  <si>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</si>
  <si>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</si>
  <si>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</si>
  <si>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</si>
  <si>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</si>
  <si>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</si>
  <si>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</si>
  <si>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</si>
  <si>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</si>
  <si>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</si>
  <si>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</si>
  <si>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</si>
  <si>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</si>
  <si>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</si>
  <si>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</si>
  <si>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</si>
  <si>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</si>
  <si>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</si>
  <si>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</si>
  <si>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</si>
  <si>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</si>
  <si>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</si>
  <si>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</si>
  <si>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</si>
  <si>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</si>
  <si>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</si>
  <si>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</si>
  <si>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</si>
  <si>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</si>
  <si>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</si>
  <si>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</si>
  <si>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</si>
  <si>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</si>
  <si>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</si>
  <si>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</si>
  <si>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</si>
  <si>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</si>
  <si>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</si>
  <si>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</si>
  <si>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</si>
  <si>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</si>
  <si>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</si>
  <si>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</si>
  <si>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</si>
  <si>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</si>
  <si>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</si>
  <si>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</si>
  <si>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</si>
  <si>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</si>
  <si>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</si>
  <si>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</si>
  <si>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</si>
  <si>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</si>
  <si>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</si>
  <si>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</si>
  <si>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</si>
  <si>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</si>
  <si>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</si>
  <si>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</si>
  <si>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</si>
  <si>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</si>
  <si>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</si>
  <si>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</si>
  <si>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</si>
  <si>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</si>
  <si>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</si>
  <si>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</si>
  <si>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</si>
  <si>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</si>
  <si>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</si>
  <si>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</si>
  <si>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</si>
  <si>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</si>
  <si>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</si>
  <si>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</si>
  <si>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</si>
  <si>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</si>
  <si>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</si>
  <si>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</si>
  <si>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</si>
  <si>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</si>
  <si>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</si>
  <si>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</si>
  <si>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</si>
  <si>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</si>
  <si>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</si>
  <si>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</si>
  <si>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</si>
  <si>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</si>
  <si>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</si>
  <si>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</si>
  <si>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</si>
  <si>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</si>
  <si>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</si>
  <si>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</si>
  <si>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</si>
  <si>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</si>
  <si>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</si>
  <si>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</si>
  <si>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</si>
  <si>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</si>
  <si>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</si>
  <si>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</si>
  <si>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</si>
  <si>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</si>
  <si>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</si>
  <si>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</si>
  <si>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</si>
  <si>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</si>
  <si>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</si>
  <si>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</si>
  <si>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</si>
  <si>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</si>
  <si>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</si>
  <si>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</si>
  <si>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</si>
  <si>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</si>
  <si>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</si>
  <si>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</si>
  <si>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</si>
  <si>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</si>
  <si>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</si>
  <si>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</si>
  <si>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</si>
  <si>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</si>
  <si>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</si>
  <si>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</si>
  <si>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</si>
  <si>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</si>
  <si>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</si>
  <si>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</si>
  <si>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</si>
  <si>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</si>
  <si>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</si>
  <si>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</si>
  <si>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</si>
  <si>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</si>
  <si>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</si>
  <si>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</si>
  <si>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</si>
  <si>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</si>
  <si>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</si>
  <si>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</si>
  <si>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</si>
  <si>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</si>
  <si>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</si>
  <si>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</si>
  <si>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</si>
  <si>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</si>
  <si>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</si>
  <si>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</si>
  <si>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</si>
  <si>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</si>
  <si>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</si>
  <si>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</si>
  <si>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</si>
  <si>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</si>
  <si>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</si>
  <si>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</si>
  <si>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</si>
  <si>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</si>
  <si>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</si>
  <si>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</si>
  <si>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</si>
  <si>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</si>
  <si>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</si>
  <si>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</si>
  <si>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</si>
  <si>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</si>
  <si>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</si>
  <si>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</si>
  <si>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</si>
  <si>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</si>
  <si>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</si>
  <si>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</si>
  <si>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</si>
  <si>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</si>
  <si>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</si>
  <si>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</si>
  <si>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</si>
  <si>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</si>
  <si>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</si>
  <si>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</si>
  <si>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</si>
  <si>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</si>
  <si>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</si>
  <si>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</si>
  <si>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</si>
  <si>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</si>
  <si>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</si>
  <si>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</si>
  <si>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</si>
  <si>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</si>
  <si>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</si>
  <si>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</si>
  <si>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</si>
  <si>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</si>
  <si>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</si>
  <si>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</si>
  <si>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</si>
  <si>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</si>
  <si>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</si>
  <si>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</si>
  <si>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</si>
  <si>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</si>
  <si>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</si>
  <si>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</si>
  <si>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</si>
  <si>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</si>
  <si>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</si>
  <si>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</si>
  <si>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</si>
  <si>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</si>
  <si>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</si>
  <si>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</si>
  <si>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</si>
  <si>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</si>
  <si>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</si>
  <si>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</si>
  <si>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</si>
  <si>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</si>
  <si>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</si>
  <si>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</si>
  <si>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</si>
  <si>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</si>
  <si>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</si>
  <si>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</si>
  <si>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</si>
  <si>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</si>
  <si>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</si>
  <si>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</si>
  <si>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</si>
  <si>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</si>
  <si>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</si>
  <si>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</si>
  <si>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</si>
  <si>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</si>
  <si>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</si>
  <si>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</si>
  <si>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</si>
  <si>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</si>
  <si>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</si>
  <si>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</si>
  <si>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</si>
  <si>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</si>
  <si>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</si>
  <si>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</si>
  <si>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</si>
  <si>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</si>
  <si>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</si>
  <si>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</si>
  <si>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</si>
  <si>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</si>
  <si>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</si>
  <si>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</si>
  <si>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</si>
  <si>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</si>
  <si>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</si>
  <si>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</si>
  <si>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</si>
  <si>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</si>
  <si>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</si>
  <si>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</si>
  <si>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</si>
  <si>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</si>
  <si>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</si>
  <si>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</si>
  <si>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</si>
  <si>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</si>
  <si>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</si>
  <si>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</si>
  <si>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</si>
  <si>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</si>
  <si>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</si>
  <si>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</si>
  <si>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</si>
  <si>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</si>
  <si>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</si>
  <si>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</si>
  <si>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</si>
  <si>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</si>
  <si>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</si>
  <si>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</si>
  <si>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</si>
  <si>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</si>
  <si>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</si>
  <si>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</si>
  <si>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</si>
  <si>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</si>
  <si>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</si>
  <si>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</si>
  <si>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</si>
  <si>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</si>
  <si>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</si>
  <si>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</si>
  <si>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</si>
  <si>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</si>
  <si>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</si>
  <si>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</si>
  <si>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</si>
  <si>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</si>
  <si>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</si>
  <si>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</si>
  <si>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</si>
  <si>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</si>
  <si>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</si>
  <si>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</si>
  <si>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</si>
  <si>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</si>
  <si>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</si>
  <si>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</si>
  <si>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</si>
  <si>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</si>
  <si>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</si>
  <si>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</si>
  <si>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</si>
  <si>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</si>
  <si>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</si>
  <si>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</si>
  <si>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</si>
  <si>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</si>
  <si>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</si>
  <si>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</si>
  <si>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</si>
  <si>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</si>
  <si>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</si>
  <si>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</si>
  <si>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</si>
  <si>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</si>
  <si>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</si>
  <si>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</si>
  <si>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</si>
  <si>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</si>
  <si>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</si>
  <si>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</si>
  <si>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</si>
  <si>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</si>
  <si>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</si>
  <si>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</si>
  <si>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</si>
  <si>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</si>
  <si>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</si>
  <si>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</si>
  <si>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</si>
  <si>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</si>
  <si>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</si>
  <si>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</si>
  <si>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</si>
  <si>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</si>
  <si>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</si>
  <si>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</si>
  <si>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</si>
  <si>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</si>
  <si>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</si>
  <si>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</si>
  <si>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</si>
  <si>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</si>
  <si>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</si>
  <si>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</si>
  <si>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</si>
  <si>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</si>
  <si>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</si>
  <si>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</si>
  <si>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</si>
  <si>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</si>
  <si>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</si>
  <si>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</si>
  <si>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</si>
  <si>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</si>
  <si>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</si>
  <si>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</si>
  <si>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</si>
  <si>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</si>
  <si>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</si>
  <si>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</si>
  <si>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</si>
  <si>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</si>
  <si>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</si>
  <si>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</si>
  <si>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</si>
  <si>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</si>
  <si>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</si>
  <si>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</si>
  <si>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</si>
  <si>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</si>
  <si>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</si>
  <si>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</si>
  <si>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</si>
  <si>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</si>
  <si>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</si>
  <si>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</si>
  <si>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</si>
  <si>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</si>
  <si>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</si>
  <si>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</si>
  <si>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</si>
  <si>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</si>
  <si>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</si>
  <si>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</si>
  <si>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</si>
  <si>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</si>
  <si>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</si>
  <si>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</si>
  <si>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</si>
  <si>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</si>
  <si>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</si>
  <si>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</si>
  <si>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</si>
  <si>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</si>
  <si>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</si>
  <si>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</si>
  <si>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</si>
  <si>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</si>
  <si>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</si>
  <si>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</si>
  <si>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</si>
  <si>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</si>
  <si>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</si>
  <si>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</si>
  <si>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</si>
  <si>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</si>
  <si>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</si>
  <si>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</si>
  <si>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</si>
  <si>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</si>
  <si>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</si>
  <si>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</si>
  <si>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</si>
  <si>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</si>
  <si>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</si>
  <si>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</si>
  <si>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</si>
  <si>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</si>
  <si>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</si>
  <si>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</si>
  <si>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</si>
  <si>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</si>
  <si>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</si>
  <si>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</si>
  <si>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</si>
  <si>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</si>
  <si>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</si>
  <si>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</si>
  <si>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</si>
  <si>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</si>
  <si>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</si>
  <si>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</si>
  <si>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</si>
  <si>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</si>
  <si>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</si>
  <si>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</si>
  <si>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</si>
  <si>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</si>
  <si>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</si>
  <si>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</si>
  <si>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</si>
  <si>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</si>
  <si>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</si>
  <si>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</si>
  <si>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</si>
  <si>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</si>
  <si>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</si>
  <si>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</si>
  <si>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</si>
  <si>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</si>
  <si>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</si>
  <si>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</si>
  <si>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</si>
  <si>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</si>
  <si>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</si>
  <si>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</si>
  <si>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</si>
  <si>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</si>
  <si>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</si>
  <si>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</si>
  <si>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</si>
  <si>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</si>
  <si>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</si>
  <si>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</si>
  <si>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</si>
  <si>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</si>
  <si>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</si>
  <si>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</si>
  <si>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</si>
  <si>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</si>
  <si>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</si>
  <si>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</si>
  <si>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</si>
  <si>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</si>
  <si>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</si>
  <si>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</si>
  <si>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</si>
  <si>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</si>
  <si>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</si>
  <si>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</si>
  <si>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</si>
  <si>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</si>
  <si>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</si>
  <si>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</si>
  <si>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</si>
  <si>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</si>
  <si>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</si>
  <si>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</si>
  <si>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</si>
  <si>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</si>
  <si>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</si>
  <si>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</si>
  <si>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</si>
  <si>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</si>
  <si>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</si>
  <si>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</si>
  <si>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</si>
  <si>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</si>
  <si>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</si>
  <si>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</si>
  <si>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</si>
  <si>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</si>
  <si>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</si>
  <si>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</si>
  <si>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</si>
  <si>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</si>
  <si>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</si>
  <si>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</si>
  <si>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</si>
  <si>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</si>
  <si>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</si>
  <si>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</si>
  <si>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</si>
  <si>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</si>
  <si>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</si>
  <si>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</si>
  <si>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</si>
  <si>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</si>
  <si>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</si>
  <si>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</si>
  <si>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</si>
  <si>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</si>
  <si>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</si>
  <si>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</si>
  <si>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</si>
  <si>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</si>
  <si>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</si>
  <si>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</si>
  <si>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</si>
  <si>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</si>
  <si>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</si>
  <si>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</si>
  <si>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</si>
  <si>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</si>
  <si>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</si>
  <si>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</si>
  <si>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</si>
  <si>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</si>
  <si>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</si>
  <si>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</si>
  <si>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</si>
  <si>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</si>
  <si>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</si>
  <si>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</si>
  <si>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</si>
  <si>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</si>
  <si>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</si>
  <si>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</si>
  <si>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</si>
  <si>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</si>
  <si>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</si>
  <si>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</si>
  <si>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</si>
  <si>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</si>
  <si>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</si>
  <si>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</si>
  <si>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</si>
  <si>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</si>
  <si>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</si>
  <si>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</si>
  <si>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</si>
  <si>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</si>
  <si>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</si>
  <si>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</si>
  <si>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</si>
  <si>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</si>
  <si>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</si>
  <si>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</si>
  <si>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</si>
  <si>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</si>
  <si>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</si>
  <si>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</si>
  <si>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</si>
  <si>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</si>
  <si>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</si>
  <si>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</si>
  <si>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</si>
  <si>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</si>
  <si>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</si>
  <si>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</si>
  <si>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</si>
  <si>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</si>
  <si>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</si>
  <si>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</si>
  <si>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</si>
  <si>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</si>
  <si>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</si>
  <si>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</si>
  <si>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</si>
  <si>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</si>
  <si>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</si>
  <si>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</si>
  <si>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</si>
  <si>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</si>
  <si>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</si>
  <si>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</si>
  <si>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</si>
  <si>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</si>
  <si>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</si>
  <si>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</si>
  <si>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</si>
  <si>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</si>
  <si>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</si>
  <si>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</si>
  <si>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</si>
  <si>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</si>
  <si>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</si>
  <si>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</si>
  <si>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</si>
  <si>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</si>
  <si>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</si>
  <si>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</si>
  <si>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</si>
  <si>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</si>
  <si>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</si>
  <si>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</si>
  <si>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</si>
  <si>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</si>
  <si>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</si>
  <si>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</si>
  <si>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</si>
  <si>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</si>
  <si>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</si>
  <si>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</si>
  <si>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</si>
  <si>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</si>
  <si>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</si>
  <si>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</si>
  <si>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</si>
  <si>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</si>
  <si>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</si>
  <si>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</si>
  <si>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</si>
  <si>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</si>
  <si>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</si>
  <si>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</si>
  <si>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</si>
  <si>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</si>
  <si>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</si>
  <si>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</si>
  <si>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</si>
  <si>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</si>
  <si>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</si>
  <si>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</si>
  <si>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</si>
  <si>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</si>
  <si>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</si>
  <si>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</si>
  <si>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</si>
  <si>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</si>
  <si>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</si>
  <si>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</si>
  <si>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</si>
  <si>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</si>
  <si>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</si>
  <si>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</si>
  <si>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</si>
  <si>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</si>
  <si>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</si>
  <si>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</si>
  <si>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</si>
  <si>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</si>
  <si>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</si>
  <si>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</si>
  <si>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</si>
  <si>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</si>
  <si>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</si>
  <si>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</si>
  <si>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</si>
  <si>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</si>
  <si>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</si>
  <si>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</si>
  <si>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</si>
  <si>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</si>
  <si>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</si>
  <si>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</si>
  <si>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</si>
  <si>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</si>
  <si>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</si>
  <si>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</si>
  <si>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</si>
  <si>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</si>
  <si>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</si>
  <si>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</si>
  <si>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</si>
  <si>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</si>
  <si>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</si>
  <si>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</si>
  <si>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</si>
  <si>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</si>
  <si>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</si>
  <si>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</si>
  <si>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</si>
  <si>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</si>
  <si>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</si>
  <si>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</si>
  <si>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</si>
  <si>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</si>
  <si>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</si>
  <si>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</si>
  <si>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</si>
  <si>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</si>
  <si>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</si>
  <si>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</si>
  <si>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</si>
  <si>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</si>
  <si>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</si>
  <si>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</si>
  <si>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</si>
  <si>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</si>
  <si>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</si>
  <si>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</si>
  <si>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</si>
  <si>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</si>
  <si>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</si>
  <si>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</si>
  <si>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</si>
  <si>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</si>
  <si>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</si>
  <si>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</si>
  <si>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</si>
  <si>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</si>
  <si>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</si>
  <si>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</si>
  <si>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</si>
  <si>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</si>
  <si>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</si>
  <si>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</si>
  <si>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</si>
  <si>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</si>
  <si>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</si>
  <si>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</si>
  <si>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</si>
  <si>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</si>
  <si>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</si>
  <si>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</si>
  <si>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</si>
  <si>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</si>
  <si>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</si>
  <si>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</si>
  <si>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</si>
  <si>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</si>
  <si>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</si>
  <si>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</si>
  <si>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</si>
  <si>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</si>
  <si>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</si>
  <si>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</si>
  <si>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</si>
  <si>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</si>
  <si>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</si>
  <si>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</si>
  <si>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</si>
  <si>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</si>
  <si>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</si>
  <si>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</si>
  <si>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</si>
  <si>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</si>
  <si>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</si>
  <si>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</si>
  <si>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</si>
  <si>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</si>
  <si>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</si>
  <si>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</si>
  <si>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</si>
  <si>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</si>
  <si>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</si>
  <si>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</si>
  <si>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</si>
  <si>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</si>
  <si>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</si>
  <si>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</si>
  <si>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</si>
  <si>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</si>
  <si>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</si>
  <si>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</si>
  <si>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</si>
  <si>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</si>
  <si>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</si>
  <si>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</si>
  <si>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</si>
  <si>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</si>
  <si>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</si>
  <si>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</si>
  <si>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</si>
  <si>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</si>
  <si>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</si>
  <si>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</si>
  <si>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</si>
  <si>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</si>
  <si>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</si>
  <si>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</si>
  <si>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</si>
  <si>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</si>
  <si>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</si>
  <si>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</si>
  <si>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</si>
  <si>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</si>
  <si>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</si>
  <si>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</si>
  <si>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</si>
  <si>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</si>
  <si>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</si>
  <si>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</si>
  <si>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</si>
  <si>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</si>
  <si>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</si>
  <si>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</si>
  <si>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</si>
  <si>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</si>
  <si>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</si>
  <si>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</si>
  <si>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</si>
  <si>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</si>
  <si>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</si>
  <si>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</si>
  <si>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</si>
  <si>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</si>
  <si>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</si>
  <si>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</si>
  <si>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</si>
  <si>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</si>
  <si>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</si>
  <si>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</si>
  <si>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</si>
  <si>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</si>
  <si>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</si>
  <si>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</si>
  <si>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</si>
  <si>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</si>
  <si>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</si>
  <si>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</si>
  <si>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</si>
  <si>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</si>
  <si>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</si>
  <si>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</si>
  <si>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</si>
  <si>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</si>
  <si>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</si>
  <si>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</si>
  <si>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</si>
  <si>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</si>
  <si>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</si>
  <si>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</si>
  <si>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</si>
  <si>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</si>
  <si>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</si>
  <si>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</si>
  <si>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</si>
  <si>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</si>
  <si>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</si>
  <si>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</si>
  <si>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</si>
  <si>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</si>
  <si>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</si>
  <si>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</si>
  <si>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</si>
  <si>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</si>
  <si>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</si>
  <si>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</si>
  <si>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</si>
  <si>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</si>
  <si>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</si>
  <si>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</si>
  <si>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</si>
  <si>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</si>
  <si>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</si>
  <si>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</si>
  <si>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</si>
  <si>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</si>
  <si>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</si>
  <si>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</si>
  <si>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</si>
  <si>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</si>
  <si>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</si>
  <si>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</si>
  <si>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</si>
  <si>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</si>
  <si>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</si>
  <si>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</si>
  <si>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</si>
  <si>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</si>
  <si>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</si>
  <si>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</si>
  <si>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</si>
  <si>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</si>
  <si>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</si>
  <si>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</si>
  <si>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</si>
  <si>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</si>
  <si>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</si>
  <si>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</si>
  <si>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</si>
  <si>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</si>
  <si>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</si>
  <si>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</si>
  <si>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</si>
  <si>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</si>
  <si>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</si>
  <si>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</si>
  <si>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</si>
  <si>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</si>
  <si>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</si>
  <si>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</si>
  <si>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</si>
  <si>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</si>
  <si>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</si>
  <si>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</si>
  <si>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</si>
  <si>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</si>
  <si>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</si>
  <si>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</si>
  <si>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</si>
  <si>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</si>
  <si>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</si>
  <si>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</si>
  <si>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</si>
  <si>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</si>
  <si>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</si>
  <si>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</si>
  <si>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</si>
  <si>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</si>
  <si>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</si>
  <si>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</si>
  <si>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</si>
  <si>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</si>
  <si>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</si>
  <si>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</si>
  <si>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</si>
  <si>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</si>
  <si>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</si>
  <si>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</si>
  <si>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</si>
  <si>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</si>
  <si>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</si>
  <si>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</si>
  <si>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</si>
  <si>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</si>
  <si>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</si>
  <si>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</si>
  <si>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</si>
  <si>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</si>
  <si>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</si>
  <si>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</si>
  <si>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</si>
  <si>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</si>
  <si>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</si>
  <si>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</si>
  <si>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</si>
  <si>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</si>
  <si>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</si>
  <si>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</si>
  <si>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</si>
  <si>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</si>
  <si>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</si>
  <si>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</si>
  <si>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</si>
  <si>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</si>
  <si>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</si>
  <si>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</si>
  <si>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</si>
  <si>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</si>
  <si>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</si>
  <si>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</si>
  <si>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</si>
  <si>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</si>
  <si>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</si>
  <si>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</si>
  <si>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</si>
  <si>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</si>
  <si>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</si>
  <si>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</si>
  <si>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</si>
  <si>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</si>
  <si>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</si>
  <si>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</si>
  <si>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</si>
  <si>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</si>
  <si>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</si>
  <si>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</si>
  <si>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</si>
  <si>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</si>
  <si>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</si>
  <si>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</si>
  <si>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</si>
  <si>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</si>
  <si>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</si>
  <si>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</si>
  <si>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</si>
  <si>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</si>
  <si>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</si>
  <si>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</si>
  <si>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</si>
  <si>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</si>
  <si>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</si>
  <si>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</si>
  <si>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</si>
  <si>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</si>
  <si>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</si>
  <si>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</si>
  <si>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</si>
  <si>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</si>
  <si>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</si>
  <si>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</si>
  <si>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</si>
  <si>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</si>
  <si>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</si>
  <si>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</si>
  <si>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</si>
  <si>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</si>
  <si>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</si>
  <si>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</si>
  <si>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</si>
  <si>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</si>
  <si>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</si>
  <si>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</si>
  <si>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</si>
  <si>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</si>
  <si>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</si>
  <si>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</si>
  <si>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</si>
  <si>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</si>
  <si>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</si>
  <si>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</si>
  <si>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</si>
  <si>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</si>
  <si>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</si>
  <si>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</si>
  <si>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</si>
  <si>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</si>
  <si>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</si>
  <si>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</si>
  <si>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</si>
  <si>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</si>
  <si>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</si>
  <si>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</si>
  <si>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</si>
  <si>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</si>
  <si>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</si>
  <si>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</si>
  <si>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</si>
  <si>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</si>
  <si>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</si>
  <si>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</si>
  <si>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</si>
  <si>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</si>
  <si>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</si>
  <si>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</si>
  <si>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</si>
  <si>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</si>
  <si>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</si>
  <si>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</si>
  <si>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</si>
  <si>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</si>
  <si>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</si>
  <si>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</si>
  <si>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</si>
  <si>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</si>
  <si>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</si>
  <si>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</si>
  <si>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</si>
  <si>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</si>
  <si>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</si>
  <si>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</si>
  <si>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</si>
  <si>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</si>
  <si>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</si>
  <si>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</si>
  <si>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</si>
  <si>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</si>
  <si>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</si>
  <si>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</si>
  <si>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</si>
  <si>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</si>
  <si>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</si>
  <si>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</si>
  <si>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</si>
  <si>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</si>
  <si>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</si>
  <si>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</si>
  <si>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</si>
  <si>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</si>
  <si>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</si>
  <si>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</si>
  <si>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</si>
  <si>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</si>
  <si>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</si>
  <si>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</si>
  <si>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</si>
  <si>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</si>
  <si>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</si>
  <si>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</si>
  <si>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</si>
  <si>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</si>
  <si>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</si>
  <si>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</si>
  <si>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</si>
  <si>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</si>
  <si>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</si>
  <si>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</si>
  <si>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</si>
  <si>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</si>
  <si>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</si>
  <si>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</si>
  <si>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</si>
  <si>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</si>
  <si>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</si>
  <si>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</si>
  <si>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</si>
  <si>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</si>
  <si>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</si>
  <si>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</si>
  <si>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</si>
  <si>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</si>
  <si>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</si>
  <si>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</si>
  <si>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</si>
  <si>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</si>
  <si>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</si>
  <si>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</si>
  <si>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</si>
  <si>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</si>
  <si>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</si>
  <si>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</si>
  <si>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</si>
  <si>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</si>
  <si>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</si>
  <si>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</si>
  <si>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</si>
  <si>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</si>
  <si>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</si>
  <si>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</si>
  <si>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</si>
  <si>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</si>
  <si>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</si>
  <si>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</si>
  <si>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</si>
  <si>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</si>
  <si>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</si>
  <si>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</si>
  <si>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</si>
  <si>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</si>
  <si>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</si>
  <si>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</si>
  <si>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</si>
  <si>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</si>
  <si>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</si>
  <si>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</si>
  <si>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</si>
  <si>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</si>
  <si>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</si>
  <si>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</si>
  <si>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</si>
  <si>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</si>
  <si>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</si>
  <si>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</si>
  <si>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</si>
  <si>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</si>
  <si>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</si>
  <si>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</si>
  <si>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</si>
  <si>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</si>
  <si>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</si>
  <si>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</si>
  <si>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</si>
  <si>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</si>
  <si>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</si>
  <si>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</si>
  <si>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</si>
  <si>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</si>
  <si>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</si>
  <si>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</si>
  <si>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</si>
  <si>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</si>
  <si>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</si>
  <si>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</si>
  <si>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</si>
  <si>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</si>
  <si>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</si>
  <si>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</si>
  <si>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</si>
  <si>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</si>
  <si>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</si>
  <si>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</si>
  <si>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</si>
  <si>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</si>
  <si>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</si>
  <si>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</si>
  <si>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</si>
  <si>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</si>
  <si>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</si>
  <si>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</si>
  <si>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</si>
  <si>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</si>
  <si>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</si>
  <si>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</si>
  <si>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</si>
  <si>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</si>
  <si>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</si>
  <si>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</si>
  <si>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</si>
  <si>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</si>
  <si>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</si>
  <si>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</si>
  <si>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</si>
  <si>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</si>
  <si>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</si>
  <si>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</si>
  <si>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</si>
  <si>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</si>
  <si>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</si>
  <si>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</si>
  <si>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</si>
  <si>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</si>
  <si>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</si>
  <si>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</si>
  <si>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</si>
  <si>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</si>
  <si>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</si>
  <si>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</si>
  <si>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</si>
  <si>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</si>
  <si>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</si>
  <si>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</si>
  <si>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</si>
  <si>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</si>
  <si>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</si>
  <si>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</si>
  <si>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</si>
  <si>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</si>
  <si>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</si>
  <si>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</si>
  <si>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</si>
  <si>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</si>
  <si>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</si>
  <si>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</si>
  <si>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</si>
  <si>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</si>
  <si>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</si>
  <si>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</si>
  <si>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</si>
  <si>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</si>
  <si>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</si>
  <si>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</si>
  <si>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</si>
  <si>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</si>
  <si>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</si>
  <si>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</si>
  <si>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</si>
  <si>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</si>
  <si>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</si>
  <si>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</si>
  <si>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</si>
  <si>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</si>
  <si>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</si>
  <si>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</si>
  <si>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</si>
  <si>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</si>
  <si>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</si>
  <si>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</si>
  <si>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</si>
  <si>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</si>
  <si>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</si>
  <si>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</si>
  <si>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</si>
  <si>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</si>
  <si>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</si>
  <si>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</si>
  <si>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</si>
  <si>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</si>
  <si>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</si>
  <si>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</si>
  <si>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</si>
  <si>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</si>
  <si>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</si>
  <si>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</si>
  <si>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</si>
  <si>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</si>
  <si>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</si>
  <si>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</si>
  <si>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</si>
  <si>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</si>
  <si>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</si>
  <si>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</si>
  <si>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</si>
  <si>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</si>
  <si>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</si>
  <si>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</si>
  <si>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</si>
  <si>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</si>
  <si>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</si>
  <si>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</si>
  <si>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</si>
  <si>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</si>
  <si>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</si>
  <si>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</si>
  <si>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</si>
  <si>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</si>
  <si>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</si>
  <si>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</si>
  <si>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</si>
  <si>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</si>
  <si>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</si>
  <si>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</si>
  <si>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</si>
  <si>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</si>
  <si>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</si>
  <si>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</si>
  <si>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</si>
  <si>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</si>
  <si>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</si>
  <si>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</si>
  <si>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</si>
  <si>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</si>
  <si>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</si>
  <si>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</si>
  <si>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</si>
  <si>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</si>
  <si>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</si>
  <si>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</si>
  <si>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</si>
  <si>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</si>
  <si>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</si>
  <si>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</si>
  <si>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</si>
  <si>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</si>
  <si>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</si>
  <si>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</si>
  <si>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</si>
  <si>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</si>
  <si>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</si>
  <si>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</si>
  <si>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</si>
  <si>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</si>
  <si>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</si>
  <si>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</si>
  <si>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</si>
  <si>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</si>
  <si>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</si>
  <si>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</si>
  <si>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</si>
  <si>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</si>
  <si>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</si>
  <si>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</si>
  <si>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</si>
  <si>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</si>
  <si>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</si>
  <si>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</si>
  <si>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</si>
  <si>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</si>
  <si>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</si>
  <si>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</si>
  <si>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</si>
  <si>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</si>
  <si>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</si>
  <si>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</si>
  <si>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</si>
  <si>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</si>
  <si>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</si>
  <si>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</si>
  <si>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</si>
  <si>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</si>
  <si>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</si>
  <si>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</si>
  <si>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</si>
  <si>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</si>
  <si>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</si>
  <si>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</si>
  <si>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</si>
  <si>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</si>
  <si>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</si>
  <si>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</si>
  <si>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</si>
  <si>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</si>
  <si>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</si>
  <si>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</si>
  <si>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</si>
  <si>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</si>
  <si>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</si>
  <si>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</si>
  <si>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</si>
  <si>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</si>
  <si>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</si>
  <si>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</si>
  <si>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</si>
  <si>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</si>
  <si>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</si>
  <si>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</si>
  <si>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</si>
  <si>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</si>
  <si>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</si>
  <si>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</si>
  <si>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</si>
  <si>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</si>
  <si>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</si>
  <si>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</si>
  <si>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</si>
  <si>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</si>
  <si>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</si>
  <si>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</si>
  <si>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</si>
  <si>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</si>
  <si>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</si>
  <si>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</si>
  <si>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</si>
  <si>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</si>
  <si>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</si>
  <si>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</si>
  <si>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</si>
  <si>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</si>
  <si>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</si>
  <si>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</si>
  <si>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</si>
  <si>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</si>
  <si>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</si>
  <si>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</si>
  <si>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</si>
  <si>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</si>
  <si>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</si>
  <si>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</si>
  <si>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</si>
  <si>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</si>
  <si>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</si>
  <si>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</si>
  <si>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</si>
  <si>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</si>
  <si>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</si>
  <si>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</si>
  <si>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</si>
  <si>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</si>
  <si>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</si>
  <si>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</si>
  <si>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</si>
  <si>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</si>
  <si>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</si>
  <si>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</si>
  <si>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</si>
  <si>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</si>
  <si>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</si>
  <si>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</si>
  <si>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</si>
  <si>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</si>
  <si>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</si>
  <si>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</si>
  <si>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</si>
  <si>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</si>
  <si>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</si>
  <si>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</si>
  <si>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</si>
  <si>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</si>
  <si>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</si>
  <si>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</si>
  <si>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</si>
  <si>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</si>
  <si>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</si>
  <si>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</si>
  <si>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</si>
  <si>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</si>
  <si>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</si>
  <si>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</si>
  <si>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</si>
  <si>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</si>
  <si>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</si>
  <si>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</si>
  <si>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</si>
  <si>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</si>
  <si>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</si>
  <si>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</si>
  <si>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</si>
  <si>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</si>
  <si>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</si>
  <si>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</si>
  <si>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</si>
  <si>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</si>
  <si>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</si>
  <si>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</si>
  <si>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</si>
  <si>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</si>
  <si>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</si>
  <si>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</si>
  <si>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</si>
  <si>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</si>
  <si>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</si>
  <si>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</si>
  <si>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</si>
  <si>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</si>
  <si>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</si>
  <si>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</si>
  <si>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</si>
  <si>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</si>
  <si>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</si>
  <si>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</si>
  <si>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</si>
  <si>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</si>
  <si>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</si>
  <si>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</si>
  <si>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</si>
  <si>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</si>
  <si>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</si>
  <si>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</si>
  <si>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</si>
  <si>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</si>
  <si>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</si>
  <si>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</si>
  <si>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</si>
  <si>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</si>
  <si>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</si>
  <si>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</si>
  <si>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</si>
  <si>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</si>
  <si>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</si>
  <si>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</si>
  <si>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</si>
  <si>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</si>
  <si>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</si>
  <si>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</si>
  <si>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</si>
  <si>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</si>
  <si>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</si>
  <si>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</si>
  <si>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</si>
  <si>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</si>
  <si>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</si>
  <si>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</si>
  <si>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</si>
  <si>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</si>
  <si>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</si>
  <si>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</si>
  <si>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</si>
  <si>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</si>
  <si>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</si>
  <si>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</si>
  <si>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</si>
  <si>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</si>
  <si>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</si>
  <si>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</si>
  <si>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</si>
  <si>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</si>
  <si>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</si>
  <si>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</si>
  <si>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</si>
  <si>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</si>
  <si>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</si>
  <si>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</si>
  <si>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</si>
  <si>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</si>
  <si>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</si>
  <si>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</si>
  <si>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</si>
  <si>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</si>
  <si>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</si>
  <si>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</si>
  <si>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</si>
  <si>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</si>
  <si>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</si>
  <si>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</si>
  <si>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</si>
  <si>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</si>
  <si>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</si>
  <si>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</si>
  <si>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</si>
  <si>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</si>
  <si>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</si>
  <si>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</si>
  <si>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</si>
  <si>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</si>
  <si>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</si>
  <si>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</si>
  <si>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</si>
  <si>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</si>
  <si>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</si>
  <si>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</si>
  <si>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</si>
  <si>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</si>
  <si>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</si>
  <si>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</si>
  <si>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</si>
  <si>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</si>
  <si>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</si>
  <si>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</si>
  <si>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</si>
  <si>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</si>
  <si>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</si>
  <si>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</si>
  <si>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</si>
  <si>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</si>
  <si>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</si>
  <si>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</si>
  <si>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</si>
  <si>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</si>
  <si>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</si>
  <si>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</si>
  <si>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</si>
  <si>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</si>
  <si>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</si>
  <si>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</si>
  <si>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</si>
  <si>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</si>
  <si>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</si>
  <si>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</si>
  <si>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</si>
  <si>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</si>
  <si>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</si>
  <si>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</si>
  <si>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</si>
  <si>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</si>
  <si>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</si>
  <si>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</si>
  <si>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</si>
  <si>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</si>
  <si>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</si>
  <si>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</si>
  <si>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</si>
  <si>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</si>
  <si>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</si>
  <si>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</si>
  <si>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</si>
  <si>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</si>
  <si>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</si>
  <si>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</si>
  <si>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</si>
  <si>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</si>
  <si>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</si>
  <si>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</si>
  <si>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</si>
  <si>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</si>
  <si>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</si>
  <si>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</si>
  <si>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</si>
  <si>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</si>
  <si>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</si>
  <si>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</si>
  <si>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</si>
  <si>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</si>
  <si>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</si>
  <si>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</si>
  <si>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</si>
  <si>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</si>
  <si>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</si>
  <si>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</si>
  <si>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</si>
  <si>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</si>
  <si>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</si>
  <si>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</si>
  <si>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</si>
  <si>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</si>
  <si>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</si>
  <si>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</si>
  <si>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</si>
  <si>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</si>
  <si>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</si>
  <si>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</si>
  <si>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</si>
  <si>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</si>
  <si>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</si>
  <si>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</si>
  <si>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</si>
  <si>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</si>
  <si>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</si>
  <si>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</si>
  <si>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</si>
  <si>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</si>
  <si>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</si>
  <si>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</si>
  <si>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</si>
  <si>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</si>
  <si>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</si>
  <si>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</si>
  <si>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</si>
  <si>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</si>
  <si>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</si>
  <si>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</si>
  <si>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</si>
  <si>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</si>
  <si>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</si>
  <si>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</si>
  <si>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</si>
  <si>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</si>
  <si>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</si>
  <si>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</si>
  <si>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</si>
  <si>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</si>
  <si>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</si>
  <si>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</si>
  <si>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</si>
  <si>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</si>
  <si>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</si>
  <si>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</si>
  <si>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</si>
  <si>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</si>
  <si>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</si>
  <si>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</si>
  <si>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</si>
  <si>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</si>
  <si>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</si>
  <si>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</si>
  <si>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</si>
  <si>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</si>
  <si>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</si>
  <si>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</si>
  <si>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</si>
  <si>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</si>
  <si>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</si>
  <si>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</si>
  <si>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</si>
  <si>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</si>
  <si>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</si>
  <si>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</si>
  <si>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</si>
  <si>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</si>
  <si>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</si>
  <si>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</si>
  <si>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</si>
  <si>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</si>
  <si>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</si>
  <si>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</si>
  <si>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</si>
  <si>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</si>
  <si>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</si>
  <si>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</si>
  <si>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</si>
  <si>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</si>
  <si>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</si>
  <si>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</si>
  <si>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</si>
  <si>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</si>
  <si>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</si>
  <si>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</si>
  <si>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</si>
  <si>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</si>
  <si>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</si>
  <si>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</si>
  <si>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</si>
  <si>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</si>
  <si>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</si>
  <si>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</si>
  <si>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</si>
  <si>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</si>
  <si>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</si>
  <si>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</si>
  <si>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</si>
  <si>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</si>
  <si>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</si>
  <si>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</si>
  <si>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</si>
  <si>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</si>
  <si>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</si>
  <si>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</si>
  <si>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</si>
  <si>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</si>
  <si>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</si>
  <si>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</si>
  <si>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</si>
  <si>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</si>
  <si>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</si>
  <si>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</si>
  <si>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</si>
  <si>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</si>
  <si>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</si>
  <si>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</si>
  <si>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</si>
  <si>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</si>
  <si>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</si>
  <si>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</si>
  <si>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</si>
  <si>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</si>
  <si>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</si>
  <si>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</si>
  <si>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</si>
  <si>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</si>
  <si>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</si>
  <si>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</si>
  <si>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</si>
  <si>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</si>
  <si>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</si>
  <si>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</si>
  <si>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</si>
  <si>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</si>
  <si>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</si>
  <si>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</si>
  <si>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</si>
  <si>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</si>
  <si>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</si>
  <si>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</si>
  <si>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</si>
  <si>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</si>
  <si>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</si>
  <si>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</si>
  <si>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</si>
  <si>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</si>
  <si>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</si>
  <si>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</si>
  <si>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</si>
  <si>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</si>
  <si>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</si>
  <si>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</si>
  <si>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</si>
  <si>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</si>
  <si>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</si>
  <si>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</si>
  <si>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</si>
  <si>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</si>
  <si>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</si>
  <si>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</si>
  <si>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</si>
  <si>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</si>
  <si>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</si>
  <si>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</si>
  <si>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</si>
  <si>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</si>
  <si>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</si>
  <si>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</si>
  <si>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</si>
  <si>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</si>
  <si>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</si>
  <si>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</si>
  <si>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</si>
  <si>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</si>
  <si>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</si>
  <si>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</si>
  <si>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</si>
  <si>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</si>
  <si>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</si>
  <si>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</si>
  <si>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</si>
  <si>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</si>
  <si>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</si>
  <si>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</si>
  <si>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</si>
  <si>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</si>
  <si>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</si>
  <si>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</si>
  <si>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</si>
  <si>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</si>
  <si>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</si>
  <si>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</si>
  <si>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</si>
  <si>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</si>
  <si>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</si>
  <si>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</si>
  <si>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</si>
  <si>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</si>
  <si>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</si>
  <si>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</si>
  <si>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</si>
  <si>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</si>
  <si>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</si>
  <si>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</si>
  <si>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</si>
  <si>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</si>
  <si>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</si>
  <si>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</si>
  <si>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</si>
  <si>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</si>
  <si>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</si>
  <si>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</si>
  <si>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</si>
  <si>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</si>
  <si>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</si>
  <si>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</si>
  <si>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</si>
  <si>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</si>
  <si>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</si>
  <si>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</si>
  <si>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</si>
  <si>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</si>
  <si>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</si>
  <si>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</si>
  <si>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</si>
  <si>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</si>
  <si>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</si>
  <si>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</si>
  <si>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</si>
  <si>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</si>
  <si>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</si>
  <si>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</si>
  <si>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</si>
  <si>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</si>
  <si>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</si>
  <si>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</si>
  <si>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</si>
  <si>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</si>
  <si>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</si>
  <si>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</si>
  <si>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</si>
  <si>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</si>
  <si>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</si>
  <si>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</si>
  <si>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</si>
  <si>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</si>
  <si>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</si>
  <si>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</si>
  <si>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</si>
  <si>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</si>
  <si>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</si>
  <si>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</si>
  <si>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</si>
  <si>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</si>
  <si>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</si>
  <si>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</si>
  <si>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</si>
  <si>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</si>
  <si>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</si>
  <si>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</si>
  <si>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</si>
  <si>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</si>
  <si>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</si>
  <si>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</si>
  <si>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</si>
  <si>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</si>
  <si>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</si>
  <si>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</si>
  <si>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</si>
  <si>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</si>
  <si>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</si>
  <si>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</si>
  <si>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</si>
  <si>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</si>
  <si>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</si>
  <si>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</si>
  <si>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</si>
  <si>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</si>
  <si>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</si>
  <si>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</si>
  <si>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</si>
  <si>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</si>
  <si>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</si>
  <si>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</si>
  <si>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</si>
  <si>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</si>
  <si>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</si>
  <si>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</si>
  <si>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</si>
  <si>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</si>
  <si>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</si>
  <si>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</si>
  <si>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</si>
  <si>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</si>
  <si>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</si>
  <si>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</si>
  <si>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</si>
  <si>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</si>
  <si>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</si>
  <si>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</si>
  <si>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</si>
  <si>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</si>
  <si>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</si>
  <si>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</si>
  <si>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</si>
  <si>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</si>
  <si>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</si>
  <si>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</si>
  <si>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</si>
  <si>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</si>
  <si>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</si>
  <si>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</si>
  <si>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</si>
  <si>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</si>
  <si>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</si>
  <si>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</si>
  <si>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</si>
  <si>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</si>
  <si>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</si>
  <si>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</si>
  <si>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</si>
  <si>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</si>
  <si>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</si>
  <si>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</si>
  <si>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</si>
  <si>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</si>
  <si>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</si>
  <si>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</si>
  <si>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</si>
  <si>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</si>
  <si>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</si>
  <si>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</si>
  <si>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</si>
  <si>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</si>
  <si>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</si>
  <si>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</si>
  <si>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</si>
  <si>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</si>
  <si>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</si>
  <si>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</si>
  <si>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</si>
  <si>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</si>
  <si>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</si>
  <si>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</si>
  <si>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</si>
  <si>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</si>
  <si>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</si>
  <si>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</si>
  <si>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</si>
  <si>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</si>
  <si>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</si>
  <si>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</si>
  <si>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</si>
  <si>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</si>
  <si>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</si>
  <si>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</si>
  <si>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</si>
  <si>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</si>
  <si>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</si>
  <si>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</si>
  <si>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</si>
  <si>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</si>
  <si>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</si>
  <si>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</si>
  <si>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</si>
  <si>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</si>
  <si>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</si>
  <si>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</si>
  <si>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</si>
  <si>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</si>
  <si>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</si>
  <si>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</si>
  <si>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</si>
  <si>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</si>
  <si>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</si>
  <si>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</si>
  <si>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</si>
  <si>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</si>
  <si>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</si>
  <si>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</si>
  <si>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</si>
  <si>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</si>
  <si>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</si>
  <si>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</si>
  <si>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</si>
  <si>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</si>
  <si>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</si>
  <si>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</si>
  <si>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</si>
  <si>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</si>
  <si>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</si>
  <si>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</si>
  <si>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</si>
  <si>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</si>
  <si>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</si>
  <si>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</si>
  <si>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</si>
  <si>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</si>
  <si>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</si>
  <si>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</si>
  <si>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</si>
  <si>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</si>
  <si>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</si>
  <si>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</si>
  <si>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</si>
  <si>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</si>
  <si>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</si>
  <si>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</si>
  <si>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</si>
  <si>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</si>
  <si>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</si>
  <si>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</si>
  <si>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</si>
  <si>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</si>
  <si>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</si>
  <si>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</si>
  <si>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</si>
  <si>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</si>
  <si>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</si>
  <si>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</si>
  <si>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</si>
  <si>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</si>
  <si>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</si>
  <si>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</si>
  <si>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</si>
  <si>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</si>
  <si>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</si>
  <si>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</si>
  <si>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</si>
  <si>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</si>
  <si>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</si>
  <si>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</si>
  <si>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</si>
  <si>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</si>
  <si>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</si>
  <si>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</si>
  <si>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</si>
  <si>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</si>
  <si>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</si>
  <si>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</si>
  <si>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</si>
  <si>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</si>
  <si>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</si>
  <si>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</si>
  <si>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</si>
  <si>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</si>
  <si>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</si>
  <si>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</si>
  <si>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</si>
  <si>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</si>
  <si>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</si>
  <si>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</si>
  <si>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</si>
  <si>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</si>
  <si>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</si>
  <si>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</si>
  <si>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</si>
  <si>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</si>
  <si>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</si>
  <si>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</si>
  <si>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</si>
  <si>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</si>
  <si>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</si>
  <si>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</si>
  <si>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</si>
  <si>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</si>
  <si>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</si>
  <si>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</si>
  <si>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</si>
  <si>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</si>
  <si>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</si>
  <si>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</si>
  <si>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</si>
  <si>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</si>
  <si>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</si>
  <si>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</si>
  <si>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</si>
  <si>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</si>
  <si>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</si>
  <si>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</si>
  <si>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</si>
  <si>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</si>
  <si>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</si>
  <si>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</si>
  <si>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</si>
  <si>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</si>
  <si>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</si>
  <si>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</si>
  <si>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</si>
  <si>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</si>
  <si>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</si>
  <si>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</si>
  <si>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</si>
  <si>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</si>
  <si>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</si>
  <si>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</si>
  <si>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</si>
  <si>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</si>
  <si>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</si>
  <si>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</si>
  <si>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</si>
  <si>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</si>
  <si>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</si>
  <si>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</si>
  <si>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</si>
  <si>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</si>
  <si>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</si>
  <si>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</si>
  <si>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</si>
  <si>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</si>
  <si>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</si>
  <si>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</si>
  <si>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</si>
  <si>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</si>
  <si>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</si>
  <si>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</si>
  <si>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</si>
  <si>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</si>
  <si>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</si>
  <si>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</si>
  <si>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</si>
  <si>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</si>
  <si>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</si>
  <si>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</si>
  <si>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</si>
  <si>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</si>
  <si>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</si>
  <si>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</si>
  <si>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</si>
  <si>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</si>
  <si>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</si>
  <si>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</si>
  <si>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</si>
  <si>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</si>
  <si>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</si>
  <si>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</si>
  <si>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</si>
  <si>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</si>
  <si>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</si>
  <si>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</si>
  <si>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</si>
  <si>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</si>
  <si>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</si>
  <si>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</si>
  <si>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</si>
  <si>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</si>
  <si>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</si>
  <si>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</si>
  <si>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</si>
  <si>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</si>
  <si>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</si>
  <si>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</si>
  <si>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</si>
  <si>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</si>
  <si>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</si>
  <si>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</si>
  <si>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</si>
  <si>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</si>
  <si>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</si>
  <si>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</si>
  <si>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</si>
  <si>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</si>
  <si>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</si>
  <si>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</si>
  <si>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</si>
  <si>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</si>
  <si>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</si>
  <si>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</si>
  <si>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</si>
  <si>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</si>
  <si>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</si>
  <si>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</si>
  <si>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</si>
  <si>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</si>
  <si>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</si>
  <si>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</si>
  <si>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</si>
  <si>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</si>
  <si>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</si>
  <si>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</si>
  <si>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</si>
  <si>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</si>
  <si>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</si>
  <si>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</si>
  <si>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</si>
  <si>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</si>
  <si>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</si>
  <si>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</si>
  <si>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</si>
  <si>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</si>
  <si>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</si>
  <si>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</si>
  <si>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</si>
  <si>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</si>
  <si>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</si>
  <si>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</si>
  <si>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</si>
  <si>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</si>
  <si>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</si>
  <si>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</si>
  <si>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</si>
  <si>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</si>
  <si>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</si>
  <si>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</si>
  <si>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</si>
  <si>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</si>
  <si>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</si>
  <si>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</si>
  <si>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</si>
  <si>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</si>
  <si>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</si>
  <si>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</si>
  <si>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</si>
  <si>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</si>
  <si>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</si>
  <si>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</si>
  <si>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</si>
  <si>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</si>
  <si>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</si>
  <si>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</si>
  <si>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</si>
  <si>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</si>
  <si>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</si>
  <si>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</si>
  <si>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</si>
  <si>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</si>
  <si>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</si>
  <si>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</si>
  <si>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</si>
  <si>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</si>
  <si>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</si>
  <si>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</si>
  <si>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</si>
  <si>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</si>
  <si>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</si>
  <si>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</si>
  <si>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</si>
  <si>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</si>
  <si>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</si>
  <si>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</si>
  <si>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</si>
  <si>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</si>
  <si>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</si>
  <si>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</si>
  <si>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</si>
  <si>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</si>
  <si>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</si>
  <si>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</si>
  <si>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</si>
  <si>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</si>
  <si>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</si>
  <si>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</si>
  <si>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</si>
  <si>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</si>
  <si>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</si>
  <si>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</si>
  <si>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</si>
  <si>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</si>
  <si>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</si>
  <si>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</si>
  <si>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</si>
  <si>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</si>
  <si>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</si>
  <si>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</si>
  <si>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</si>
  <si>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</si>
  <si>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</si>
  <si>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</si>
  <si>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</si>
  <si>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</si>
  <si>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</si>
  <si>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</si>
  <si>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</si>
  <si>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</si>
  <si>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</si>
  <si>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</si>
  <si>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</si>
  <si>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</si>
  <si>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</si>
  <si>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</si>
  <si>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</si>
  <si>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</si>
  <si>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</si>
  <si>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</si>
  <si>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</si>
  <si>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</si>
  <si>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</si>
  <si>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</si>
  <si>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</si>
  <si>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</si>
  <si>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</si>
  <si>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</si>
  <si>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</si>
  <si>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</si>
  <si>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</si>
  <si>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</si>
  <si>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</si>
  <si>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</si>
  <si>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</si>
  <si>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</si>
  <si>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</si>
  <si>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</si>
  <si>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</si>
  <si>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</si>
  <si>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</si>
  <si>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</si>
  <si>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</si>
  <si>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</si>
  <si>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</si>
  <si>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</si>
  <si>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</si>
  <si>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</si>
  <si>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</si>
  <si>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</si>
  <si>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</si>
  <si>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</si>
  <si>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</si>
  <si>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</si>
  <si>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</si>
  <si>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</si>
  <si>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</si>
  <si>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</si>
  <si>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</si>
  <si>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</si>
  <si>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</si>
  <si>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</si>
  <si>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</si>
  <si>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</si>
  <si>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</si>
  <si>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</si>
  <si>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</si>
  <si>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</si>
  <si>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</si>
  <si>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</si>
  <si>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</si>
  <si>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</si>
  <si>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</si>
  <si>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</si>
  <si>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</si>
  <si>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</si>
  <si>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</si>
  <si>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</si>
  <si>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</si>
  <si>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</si>
  <si>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</si>
  <si>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</si>
  <si>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</si>
  <si>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</si>
  <si>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</si>
  <si>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</si>
  <si>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</si>
  <si>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</si>
  <si>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</si>
  <si>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</si>
  <si>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</si>
  <si>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</si>
  <si>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</si>
  <si>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</si>
  <si>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</si>
  <si>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</si>
  <si>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</si>
  <si>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</si>
  <si>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</si>
  <si>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</si>
  <si>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</si>
  <si>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</si>
  <si>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</si>
  <si>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</si>
  <si>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</si>
  <si>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</si>
  <si>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</si>
  <si>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</si>
  <si>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</si>
  <si>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</si>
  <si>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</si>
  <si>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</si>
  <si>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</si>
  <si>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</si>
  <si>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</si>
  <si>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</si>
  <si>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</si>
  <si>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</si>
  <si>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</si>
  <si>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</si>
  <si>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</si>
  <si>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</si>
  <si>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</si>
  <si>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</si>
  <si>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</si>
  <si>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</si>
  <si>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</si>
  <si>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</si>
  <si>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</si>
  <si>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</si>
  <si>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</si>
  <si>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</si>
  <si>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</si>
  <si>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</si>
  <si>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</si>
  <si>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</si>
  <si>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</si>
  <si>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</si>
  <si>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</si>
  <si>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</si>
  <si>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</si>
  <si>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</si>
  <si>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</si>
  <si>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</si>
  <si>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</si>
  <si>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</si>
  <si>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</si>
  <si>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</si>
  <si>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</si>
  <si>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</si>
  <si>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</si>
  <si>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</si>
  <si>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</si>
  <si>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</si>
  <si>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</si>
  <si>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</si>
  <si>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</si>
  <si>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</si>
  <si>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</si>
  <si>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</si>
  <si>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</si>
  <si>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</si>
  <si>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</si>
  <si>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</si>
  <si>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</si>
  <si>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</si>
  <si>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</si>
  <si>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</si>
  <si>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</si>
  <si>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</si>
  <si>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</si>
  <si>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</si>
  <si>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</si>
  <si>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</si>
  <si>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</si>
  <si>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</si>
  <si>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</si>
  <si>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</si>
  <si>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</si>
  <si>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</si>
  <si>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</si>
  <si>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</si>
  <si>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</si>
  <si>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</si>
  <si>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</si>
  <si>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</si>
  <si>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</si>
  <si>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</si>
  <si>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</si>
  <si>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</si>
  <si>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</si>
  <si>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</si>
  <si>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</si>
  <si>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</si>
  <si>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</si>
  <si>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</si>
  <si>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</si>
  <si>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</si>
  <si>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</si>
  <si>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</si>
  <si>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</si>
  <si>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</si>
  <si>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</si>
  <si>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</si>
  <si>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</si>
  <si>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</si>
  <si>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</si>
  <si>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</si>
  <si>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</si>
  <si>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</si>
  <si>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</si>
  <si>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</si>
  <si>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</si>
  <si>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</si>
  <si>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</si>
  <si>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</si>
  <si>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</si>
  <si>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</si>
  <si>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</si>
  <si>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</si>
  <si>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</si>
  <si>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</si>
  <si>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</si>
  <si>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</si>
  <si>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</si>
  <si>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</si>
  <si>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</si>
  <si>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</si>
  <si>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</si>
  <si>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</si>
  <si>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</si>
  <si>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</si>
  <si>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</si>
  <si>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</si>
  <si>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</si>
  <si>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</si>
  <si>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</si>
  <si>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</si>
  <si>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</si>
  <si>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</si>
  <si>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</si>
  <si>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</si>
  <si>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</si>
  <si>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</si>
  <si>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</si>
  <si>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</si>
  <si>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</si>
  <si>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</si>
  <si>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</si>
  <si>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</si>
  <si>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</si>
  <si>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</si>
  <si>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</si>
  <si>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</si>
  <si>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</si>
  <si>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</si>
  <si>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</si>
  <si>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</si>
  <si>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</si>
  <si>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</si>
  <si>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</si>
  <si>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</si>
  <si>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</si>
  <si>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</si>
  <si>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</si>
  <si>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</si>
  <si>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</si>
  <si>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</si>
  <si>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</si>
  <si>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</si>
  <si>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</si>
  <si>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</si>
  <si>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</si>
  <si>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</si>
  <si>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</si>
  <si>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</si>
  <si>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</si>
  <si>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</si>
  <si>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</si>
  <si>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</si>
  <si>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</si>
  <si>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</si>
  <si>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</si>
  <si>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</si>
  <si>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</si>
  <si>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</si>
  <si>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</si>
  <si>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</si>
  <si>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</si>
  <si>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</si>
  <si>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</si>
  <si>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</si>
  <si>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</si>
  <si>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</si>
  <si>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</si>
  <si>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</si>
  <si>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</si>
  <si>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</si>
  <si>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</si>
  <si>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</si>
  <si>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</si>
  <si>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</si>
  <si>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</si>
  <si>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</si>
  <si>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</si>
  <si>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</si>
  <si>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</si>
  <si>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</si>
  <si>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</si>
  <si>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</si>
  <si>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</si>
  <si>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</si>
  <si>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</si>
  <si>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</si>
  <si>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</si>
  <si>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</si>
  <si>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</si>
  <si>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</si>
  <si>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</si>
  <si>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</si>
  <si>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</si>
  <si>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</si>
  <si>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</si>
  <si>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</si>
  <si>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</si>
  <si>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</si>
  <si>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</si>
  <si>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</si>
  <si>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</si>
  <si>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</si>
  <si>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</si>
  <si>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</si>
  <si>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</si>
  <si>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</si>
  <si>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</si>
  <si>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</si>
  <si>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</si>
  <si>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</si>
  <si>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</si>
  <si>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</si>
  <si>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</si>
  <si>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</si>
  <si>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</si>
  <si>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</si>
  <si>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</si>
  <si>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</si>
  <si>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</si>
  <si>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</si>
  <si>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</si>
  <si>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</si>
  <si>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</si>
  <si>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</si>
  <si>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</si>
  <si>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</si>
  <si>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</si>
  <si>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</si>
  <si>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</si>
  <si>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</si>
  <si>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</si>
  <si>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</si>
  <si>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</si>
  <si>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</si>
  <si>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</si>
  <si>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</si>
  <si>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</si>
  <si>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</si>
  <si>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</si>
  <si>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</si>
  <si>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</si>
  <si>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</si>
  <si>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</si>
  <si>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</si>
  <si>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</si>
  <si>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</si>
  <si>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</si>
  <si>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</si>
  <si>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</si>
  <si>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</si>
  <si>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</si>
  <si>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</si>
  <si>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</si>
  <si>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</si>
  <si>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</si>
  <si>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</si>
  <si>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</si>
  <si>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</si>
  <si>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</si>
  <si>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</si>
  <si>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</si>
  <si>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</si>
  <si>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</si>
  <si>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</si>
  <si>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</si>
  <si>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</si>
  <si>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</si>
  <si>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</si>
  <si>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</si>
  <si>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</si>
  <si>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</si>
  <si>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</si>
  <si>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</si>
  <si>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</si>
  <si>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</si>
  <si>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</si>
  <si>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</si>
  <si>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</si>
  <si>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</si>
  <si>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</si>
  <si>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</si>
  <si>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</si>
  <si>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</si>
  <si>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</si>
  <si>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</si>
  <si>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</si>
  <si>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</si>
  <si>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</si>
  <si>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</si>
  <si>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</si>
  <si>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</si>
  <si>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</si>
  <si>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</si>
  <si>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</si>
  <si>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</si>
  <si>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</si>
  <si>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</si>
  <si>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</si>
  <si>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</si>
  <si>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</si>
  <si>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</si>
  <si>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</si>
  <si>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</si>
  <si>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</si>
  <si>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</si>
  <si>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</si>
  <si>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</si>
  <si>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</si>
  <si>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</si>
  <si>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</si>
  <si>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</si>
  <si>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</si>
  <si>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</si>
  <si>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</si>
  <si>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</si>
  <si>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</si>
  <si>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</si>
  <si>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</si>
  <si>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</si>
  <si>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</si>
  <si>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</si>
  <si>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</si>
  <si>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</si>
  <si>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</si>
  <si>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</si>
  <si>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</si>
  <si>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</si>
  <si>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</si>
  <si>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</si>
  <si>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</si>
  <si>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</si>
  <si>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</si>
  <si>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</si>
  <si>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</si>
  <si>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</si>
  <si>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</si>
  <si>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</si>
  <si>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</si>
  <si>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</si>
  <si>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</si>
  <si>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</si>
  <si>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</si>
  <si>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</si>
  <si>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</si>
  <si>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</si>
  <si>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</si>
  <si>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</si>
  <si>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</si>
  <si>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</si>
  <si>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</si>
  <si>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</si>
  <si>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</si>
  <si>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</si>
  <si>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</si>
  <si>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</si>
  <si>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</si>
  <si>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</si>
  <si>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</si>
  <si>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</si>
  <si>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</si>
  <si>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</si>
  <si>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</si>
  <si>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</si>
  <si>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</si>
  <si>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</si>
  <si>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</si>
  <si>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</si>
  <si>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</si>
  <si>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</si>
  <si>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</si>
  <si>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</si>
  <si>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</si>
  <si>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</si>
  <si>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</si>
  <si>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</si>
  <si>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</si>
  <si>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</si>
  <si>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</si>
  <si>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</si>
  <si>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</si>
  <si>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</si>
  <si>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</si>
  <si>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</si>
  <si>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</si>
  <si>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</si>
  <si>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</si>
  <si>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</si>
  <si>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</si>
  <si>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</si>
  <si>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</si>
  <si>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</si>
  <si>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</si>
  <si>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</si>
  <si>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</si>
  <si>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</si>
  <si>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</si>
  <si>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</si>
  <si>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</si>
  <si>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</si>
  <si>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</si>
  <si>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</si>
  <si>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</si>
  <si>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</si>
  <si>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</si>
  <si>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</si>
  <si>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</si>
  <si>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</si>
  <si>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</si>
  <si>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</si>
  <si>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</si>
  <si>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</si>
  <si>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</si>
  <si>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</si>
  <si>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</si>
  <si>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</si>
  <si>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</si>
  <si>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</si>
  <si>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</si>
  <si>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</si>
  <si>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</si>
  <si>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</si>
  <si>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</si>
  <si>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</si>
  <si>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</si>
  <si>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</si>
  <si>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</si>
  <si>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</si>
  <si>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</si>
  <si>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</si>
  <si>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</si>
  <si>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</si>
  <si>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</si>
  <si>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</si>
  <si>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</si>
  <si>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</si>
  <si>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</si>
  <si>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</si>
  <si>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</si>
  <si>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</si>
  <si>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</si>
  <si>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</si>
  <si>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</si>
  <si>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</si>
  <si>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</si>
  <si>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</si>
  <si>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</si>
  <si>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</si>
  <si>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</si>
  <si>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</si>
  <si>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</si>
  <si>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</si>
  <si>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</si>
  <si>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</si>
  <si>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</si>
  <si>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</si>
  <si>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</si>
  <si>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</si>
  <si>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</si>
  <si>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</si>
  <si>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</si>
  <si>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</si>
  <si>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</si>
  <si>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</si>
  <si>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</si>
  <si>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</si>
  <si>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</si>
  <si>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</si>
  <si>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</si>
  <si>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</si>
  <si>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</si>
  <si>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</si>
  <si>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</si>
  <si>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</si>
  <si>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</si>
  <si>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</si>
  <si>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</si>
  <si>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</si>
  <si>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</si>
  <si>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</si>
  <si>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</si>
  <si>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</si>
  <si>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</si>
  <si>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</si>
  <si>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</si>
  <si>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</si>
  <si>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</si>
  <si>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</si>
  <si>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</si>
  <si>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</si>
  <si>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</si>
  <si>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</si>
  <si>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</si>
  <si>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</si>
  <si>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</si>
  <si>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</si>
  <si>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</si>
  <si>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</si>
  <si>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</si>
  <si>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</si>
  <si>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</si>
  <si>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</si>
  <si>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</si>
  <si>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</si>
  <si>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</si>
  <si>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</si>
  <si>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</si>
  <si>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</si>
  <si>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</si>
  <si>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</si>
  <si>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</si>
  <si>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</si>
  <si>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</si>
  <si>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</si>
  <si>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</si>
  <si>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</si>
  <si>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</si>
  <si>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</si>
  <si>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</si>
  <si>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</si>
  <si>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</si>
  <si>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</si>
  <si>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</si>
  <si>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</si>
  <si>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</si>
  <si>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</si>
  <si>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</si>
  <si>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</si>
  <si>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</si>
  <si>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</si>
  <si>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</si>
  <si>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</si>
  <si>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</si>
  <si>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</si>
  <si>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</si>
  <si>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</si>
  <si>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</si>
  <si>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</si>
  <si>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</si>
  <si>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</si>
  <si>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</si>
  <si>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</si>
  <si>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</si>
  <si>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</si>
  <si>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</si>
  <si>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</si>
  <si>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</si>
  <si>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</si>
  <si>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</si>
  <si>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</si>
  <si>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</si>
  <si>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</si>
  <si>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</si>
  <si>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</si>
  <si>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</si>
  <si>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</si>
  <si>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</si>
  <si>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</si>
  <si>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</si>
  <si>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</si>
  <si>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</si>
  <si>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</si>
  <si>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</si>
  <si>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</si>
  <si>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</si>
  <si>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</si>
  <si>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</si>
  <si>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</si>
  <si>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</si>
  <si>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</si>
  <si>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</si>
  <si>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</si>
  <si>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</si>
  <si>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</si>
  <si>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</si>
  <si>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</si>
  <si>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</si>
  <si>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</si>
  <si>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</si>
  <si>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</si>
  <si>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</si>
  <si>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</si>
  <si>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</si>
  <si>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</si>
  <si>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</si>
  <si>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</si>
  <si>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</si>
  <si>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</si>
  <si>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</si>
  <si>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</si>
  <si>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</si>
  <si>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</si>
  <si>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</si>
  <si>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</si>
  <si>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</si>
  <si>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</si>
  <si>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</si>
  <si>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</si>
  <si>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</si>
  <si>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</si>
  <si>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</si>
  <si>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</si>
  <si>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</si>
  <si>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</si>
  <si>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</si>
  <si>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</si>
  <si>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</si>
  <si>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</si>
  <si>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</si>
  <si>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</si>
  <si>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</si>
  <si>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</si>
  <si>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</si>
  <si>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</si>
  <si>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</si>
  <si>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</si>
  <si>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</si>
  <si>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</si>
  <si>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</si>
  <si>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</si>
  <si>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</si>
  <si>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</si>
  <si>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</si>
  <si>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</si>
  <si>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</si>
  <si>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</si>
  <si>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</si>
  <si>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</si>
  <si>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</si>
  <si>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</si>
  <si>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</si>
  <si>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</si>
  <si>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</si>
  <si>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</si>
  <si>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</si>
  <si>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</si>
  <si>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</si>
  <si>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</si>
  <si>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</si>
  <si>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</si>
  <si>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</si>
  <si>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</si>
  <si>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</si>
  <si>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</si>
  <si>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</si>
  <si>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</si>
  <si>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</si>
  <si>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</si>
  <si>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</si>
  <si>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</si>
  <si>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</si>
  <si>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</si>
  <si>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</si>
  <si>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</si>
  <si>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</si>
  <si>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</si>
  <si>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</si>
  <si>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</si>
  <si>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</si>
  <si>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</si>
  <si>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</si>
  <si>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</si>
  <si>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</si>
  <si>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</si>
  <si>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</si>
  <si>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</si>
  <si>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</si>
  <si>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</si>
  <si>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</si>
  <si>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</si>
  <si>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</si>
  <si>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</si>
  <si>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</si>
  <si>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</si>
  <si>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</si>
  <si>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</si>
  <si>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</si>
  <si>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</si>
  <si>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</si>
  <si>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</si>
  <si>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</si>
  <si>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</si>
  <si>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</si>
  <si>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</si>
  <si>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</si>
  <si>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</si>
  <si>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</si>
  <si>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</si>
  <si>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</si>
  <si>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</si>
  <si>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</si>
  <si>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</si>
  <si>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</si>
  <si>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</si>
  <si>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</si>
  <si>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</si>
  <si>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</si>
  <si>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</si>
  <si>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</si>
  <si>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</si>
  <si>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</si>
  <si>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</si>
  <si>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</si>
  <si>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</si>
  <si>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</si>
  <si>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</si>
  <si>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</si>
  <si>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</si>
  <si>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</si>
  <si>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</si>
  <si>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</si>
  <si>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</si>
  <si>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</si>
  <si>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</si>
  <si>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</si>
  <si>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</si>
  <si>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</si>
  <si>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</si>
  <si>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</si>
  <si>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</si>
  <si>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</si>
  <si>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</si>
  <si>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</si>
  <si>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</si>
  <si>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</si>
  <si>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</si>
  <si>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</si>
  <si>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</si>
  <si>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</si>
  <si>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</si>
  <si>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</si>
  <si>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</si>
  <si>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</si>
  <si>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</si>
  <si>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</si>
  <si>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</si>
  <si>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</si>
  <si>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</si>
  <si>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</si>
  <si>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</si>
  <si>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</si>
  <si>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</si>
  <si>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</si>
  <si>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</si>
  <si>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</si>
  <si>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</si>
  <si>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</si>
  <si>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</si>
  <si>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</si>
  <si>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</si>
  <si>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</si>
  <si>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</si>
  <si>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</si>
  <si>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</si>
  <si>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</si>
  <si>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</si>
  <si>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</si>
  <si>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</si>
  <si>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</si>
  <si>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</si>
  <si>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</si>
  <si>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</si>
  <si>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</si>
  <si>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</si>
  <si>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</si>
  <si>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</si>
  <si>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</si>
  <si>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</si>
  <si>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</si>
  <si>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</si>
  <si>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</si>
  <si>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</si>
  <si>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</si>
  <si>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</si>
  <si>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</si>
  <si>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</si>
  <si>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</si>
  <si>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</si>
  <si>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</si>
  <si>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</si>
  <si>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</si>
  <si>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</si>
  <si>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</si>
  <si>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</si>
  <si>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</si>
  <si>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</si>
  <si>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</si>
  <si>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</si>
  <si>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</si>
  <si>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</si>
  <si>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</si>
  <si>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</si>
  <si>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</si>
  <si>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</si>
  <si>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</si>
  <si>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</si>
  <si>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</si>
  <si>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</si>
  <si>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</si>
  <si>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</si>
  <si>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</si>
  <si>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</si>
  <si>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</si>
  <si>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</si>
  <si>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</si>
  <si>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</si>
  <si>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</si>
  <si>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</si>
  <si>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</si>
  <si>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</si>
  <si>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</si>
  <si>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</si>
  <si>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</si>
  <si>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</si>
  <si>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</si>
  <si>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</si>
  <si>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</si>
  <si>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</si>
  <si>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</si>
  <si>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</si>
  <si>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</si>
  <si>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</si>
  <si>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</si>
  <si>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</si>
  <si>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</si>
  <si>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</si>
  <si>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</si>
  <si>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</si>
  <si>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</si>
  <si>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</si>
  <si>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</si>
  <si>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</si>
  <si>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</si>
  <si>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</si>
  <si>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</si>
  <si>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</si>
  <si>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</si>
  <si>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</si>
  <si>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</si>
  <si>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</si>
  <si>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</si>
  <si>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</si>
  <si>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</si>
  <si>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</si>
  <si>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</si>
  <si>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</si>
  <si>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</si>
  <si>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</si>
  <si>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</si>
  <si>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</si>
  <si>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</si>
  <si>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</si>
  <si>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</si>
  <si>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</si>
  <si>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</si>
  <si>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</si>
  <si>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</si>
  <si>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</si>
  <si>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</si>
  <si>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</si>
  <si>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</si>
  <si>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</si>
  <si>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</si>
  <si>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</si>
  <si>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</si>
  <si>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</si>
  <si>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</si>
  <si>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</si>
  <si>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</si>
  <si>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</si>
  <si>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</si>
  <si>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</si>
  <si>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</si>
  <si>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</si>
  <si>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</si>
  <si>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</si>
  <si>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</si>
  <si>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</si>
  <si>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</si>
  <si>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</si>
  <si>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</si>
  <si>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</si>
  <si>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</si>
  <si>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</si>
  <si>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</si>
  <si>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</si>
  <si>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</si>
  <si>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</si>
  <si>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</si>
  <si>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</si>
  <si>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</si>
  <si>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</si>
  <si>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</si>
  <si>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</si>
  <si>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</si>
  <si>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</si>
  <si>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</si>
  <si>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</si>
  <si>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</si>
  <si>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</si>
  <si>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</si>
  <si>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</si>
  <si>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</si>
  <si>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</si>
  <si>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</si>
  <si>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</si>
  <si>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</si>
  <si>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</si>
  <si>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</si>
  <si>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</si>
  <si>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</si>
  <si>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</si>
  <si>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</si>
  <si>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</si>
  <si>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</si>
  <si>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</si>
  <si>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</si>
  <si>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</si>
  <si>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</si>
  <si>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</si>
  <si>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</si>
  <si>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</si>
  <si>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</si>
  <si>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</si>
  <si>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</si>
  <si>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</si>
  <si>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</si>
  <si>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</si>
  <si>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</si>
  <si>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</si>
  <si>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</si>
  <si>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</si>
  <si>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</si>
  <si>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</si>
  <si>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</si>
  <si>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</si>
  <si>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</si>
  <si>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</si>
  <si>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</si>
  <si>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</si>
  <si>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</si>
  <si>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</si>
  <si>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</si>
  <si>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</si>
  <si>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</si>
  <si>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</si>
  <si>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</si>
  <si>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</si>
  <si>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</si>
  <si>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</si>
  <si>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</si>
  <si>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</si>
  <si>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</si>
  <si>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</si>
  <si>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</si>
  <si>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</si>
  <si>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</si>
  <si>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</si>
  <si>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</si>
  <si>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</si>
  <si>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</si>
  <si>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</si>
  <si>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</si>
  <si>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</si>
  <si>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</si>
  <si>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</si>
  <si>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</si>
  <si>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</si>
  <si>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</si>
  <si>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</si>
  <si>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</si>
  <si>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</si>
  <si>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</si>
  <si>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</si>
  <si>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</si>
  <si>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</si>
  <si>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</si>
  <si>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</si>
  <si>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</si>
  <si>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</si>
  <si>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</si>
  <si>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</si>
  <si>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</si>
  <si>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</si>
  <si>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</si>
  <si>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</si>
  <si>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</si>
  <si>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</si>
  <si>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</si>
  <si>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</si>
  <si>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</si>
  <si>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</si>
  <si>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</si>
  <si>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</si>
  <si>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</si>
  <si>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</si>
  <si>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</si>
  <si>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</si>
  <si>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</si>
  <si>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</si>
  <si>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</si>
  <si>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</si>
  <si>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</si>
  <si>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</si>
  <si>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</si>
  <si>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</si>
  <si>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</si>
  <si>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</si>
  <si>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</si>
  <si>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</si>
  <si>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</si>
  <si>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</si>
  <si>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</si>
  <si>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</si>
  <si>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</si>
  <si>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</si>
  <si>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</si>
  <si>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</si>
  <si>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</si>
  <si>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</si>
  <si>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</si>
  <si>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</si>
  <si>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</si>
  <si>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</si>
  <si>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</si>
  <si>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</si>
  <si>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</si>
  <si>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</si>
  <si>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</si>
  <si>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</si>
  <si>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</si>
  <si>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</si>
  <si>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</si>
  <si>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</si>
  <si>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</si>
  <si>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</si>
  <si>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</si>
  <si>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</si>
  <si>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</si>
  <si>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</si>
  <si>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</si>
  <si>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</si>
  <si>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</si>
  <si>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</si>
  <si>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</si>
  <si>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</si>
  <si>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</si>
  <si>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</si>
  <si>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</si>
  <si>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</si>
  <si>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</si>
  <si>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</si>
  <si>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</si>
  <si>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</si>
  <si>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</si>
  <si>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</si>
  <si>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</si>
  <si>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</si>
  <si>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</si>
  <si>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</si>
  <si>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</si>
  <si>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</si>
  <si>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</si>
  <si>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</si>
  <si>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</si>
  <si>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</si>
  <si>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</si>
  <si>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</si>
  <si>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</si>
  <si>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</si>
  <si>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</si>
  <si>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</si>
  <si>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</si>
  <si>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</si>
  <si>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</si>
  <si>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</si>
  <si>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</si>
  <si>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</si>
  <si>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</si>
  <si>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</si>
  <si>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</si>
  <si>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</si>
  <si>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</si>
  <si>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</si>
  <si>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</si>
  <si>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</si>
  <si>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</si>
  <si>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</si>
  <si>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</si>
  <si>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</si>
  <si>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</si>
  <si>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</si>
  <si>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</si>
  <si>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</si>
  <si>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</si>
  <si>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</si>
  <si>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</si>
  <si>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</si>
  <si>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</si>
  <si>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</si>
  <si>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</si>
  <si>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</si>
  <si>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</si>
  <si>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</si>
  <si>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</si>
  <si>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</si>
  <si>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</si>
  <si>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</si>
  <si>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</si>
  <si>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</si>
  <si>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</si>
  <si>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</si>
  <si>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</si>
  <si>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</si>
  <si>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</si>
  <si>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</si>
  <si>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</si>
  <si>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</si>
  <si>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</si>
  <si>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</si>
  <si>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</si>
  <si>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</si>
  <si>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</si>
  <si>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</si>
  <si>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</si>
  <si>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</si>
  <si>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</si>
  <si>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</si>
  <si>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</si>
  <si>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</si>
  <si>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</si>
  <si>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</si>
  <si>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</si>
  <si>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</si>
  <si>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</si>
  <si>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</si>
  <si>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</si>
  <si>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</si>
  <si>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</si>
  <si>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</si>
  <si>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</si>
  <si>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</si>
  <si>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</si>
  <si>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</si>
  <si>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</si>
  <si>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</si>
  <si>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</si>
  <si>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</si>
  <si>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</si>
  <si>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</si>
  <si>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</si>
  <si>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</si>
  <si>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</si>
  <si>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</si>
  <si>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</si>
  <si>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</si>
  <si>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</si>
  <si>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</si>
  <si>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</si>
  <si>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</si>
  <si>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</si>
  <si>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</si>
  <si>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</si>
  <si>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</si>
  <si>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</si>
  <si>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</si>
  <si>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</si>
  <si>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</si>
  <si>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</si>
  <si>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</si>
  <si>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</si>
  <si>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</si>
  <si>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</si>
  <si>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</si>
  <si>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</si>
  <si>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</si>
  <si>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</si>
  <si>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</si>
  <si>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</si>
  <si>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</si>
  <si>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</si>
  <si>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</si>
  <si>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</si>
  <si>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</si>
  <si>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</si>
  <si>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</si>
  <si>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</si>
  <si>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</si>
  <si>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</si>
  <si>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</si>
  <si>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</si>
  <si>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</si>
  <si>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</si>
  <si>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</si>
  <si>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</si>
  <si>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</si>
  <si>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</si>
  <si>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</si>
  <si>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</si>
  <si>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</si>
  <si>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</si>
  <si>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</si>
  <si>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</si>
  <si>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</si>
  <si>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</si>
  <si>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</si>
  <si>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</si>
  <si>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</si>
  <si>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</si>
  <si>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</si>
  <si>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</si>
  <si>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</si>
  <si>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</si>
  <si>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</si>
  <si>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</si>
  <si>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</si>
  <si>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</si>
  <si>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</si>
  <si>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</si>
  <si>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</si>
  <si>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</si>
  <si>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</si>
  <si>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</si>
  <si>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</si>
  <si>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</si>
  <si>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</si>
  <si>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</si>
  <si>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</si>
  <si>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</si>
  <si>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</si>
  <si>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</si>
  <si>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</si>
  <si>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</si>
  <si>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</si>
  <si>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</si>
  <si>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</si>
  <si>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</si>
  <si>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</si>
  <si>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</si>
  <si>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</si>
  <si>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</si>
  <si>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</si>
  <si>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</si>
  <si>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</si>
  <si>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</si>
  <si>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</si>
  <si>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</si>
  <si>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</si>
  <si>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</si>
  <si>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</si>
  <si>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</si>
  <si>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</si>
  <si>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</si>
  <si>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</si>
  <si>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</si>
  <si>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</si>
  <si>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</si>
  <si>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</si>
  <si>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</si>
  <si>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</si>
  <si>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</si>
  <si>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</si>
  <si>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</si>
  <si>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</si>
  <si>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</si>
  <si>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</si>
  <si>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</si>
  <si>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</si>
  <si>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</si>
  <si>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</si>
  <si>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</si>
  <si>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</si>
  <si>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</si>
  <si>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</si>
  <si>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</si>
  <si>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</si>
  <si>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</si>
  <si>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</si>
  <si>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</si>
  <si>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</si>
  <si>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</si>
  <si>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</si>
  <si>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</si>
  <si>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</si>
  <si>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</si>
  <si>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</si>
  <si>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</si>
  <si>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</si>
  <si>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</si>
  <si>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</si>
  <si>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</si>
  <si>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</si>
  <si>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</si>
  <si>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</si>
  <si>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</si>
  <si>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</si>
  <si>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</si>
  <si>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</si>
  <si>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</si>
  <si>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</si>
  <si>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</si>
  <si>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</si>
  <si>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</si>
  <si>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</si>
  <si>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</si>
  <si>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</si>
  <si>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</si>
  <si>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</si>
  <si>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</si>
  <si>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</si>
  <si>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</si>
  <si>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</si>
  <si>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</si>
  <si>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</si>
  <si>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</si>
  <si>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</si>
  <si>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</si>
  <si>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</si>
  <si>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</si>
  <si>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</si>
  <si>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</si>
  <si>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</si>
  <si>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</si>
  <si>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</si>
  <si>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</si>
  <si>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</si>
  <si>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</si>
  <si>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</si>
  <si>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</si>
  <si>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</si>
  <si>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</si>
  <si>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</si>
  <si>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</si>
  <si>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</si>
  <si>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</si>
  <si>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</si>
  <si>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</si>
  <si>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</si>
  <si>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</si>
  <si>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</si>
  <si>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</si>
  <si>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</si>
  <si>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</si>
  <si>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</si>
  <si>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</si>
  <si>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</si>
  <si>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</si>
  <si>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</si>
  <si>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</si>
  <si>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</si>
  <si>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</si>
  <si>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</si>
  <si>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</si>
  <si>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</si>
  <si>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</si>
  <si>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</si>
  <si>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</si>
  <si>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</si>
  <si>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</si>
  <si>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</si>
  <si>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</si>
  <si>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</si>
  <si>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</si>
  <si>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</si>
  <si>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</si>
  <si>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</si>
  <si>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</si>
  <si>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</si>
  <si>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</si>
  <si>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</si>
  <si>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</si>
  <si>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</si>
  <si>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</si>
  <si>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</si>
  <si>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</si>
  <si>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</si>
  <si>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</si>
  <si>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</si>
  <si>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</si>
  <si>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</si>
  <si>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</si>
  <si>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</si>
  <si>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</si>
  <si>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</si>
  <si>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</si>
  <si>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</si>
  <si>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</si>
  <si>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</si>
  <si>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</si>
  <si>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</si>
  <si>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</si>
  <si>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</si>
  <si>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</si>
  <si>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</si>
  <si>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</si>
  <si>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</si>
  <si>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</si>
  <si>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</si>
  <si>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</si>
  <si>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</si>
  <si>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</si>
  <si>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</si>
  <si>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</si>
  <si>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</si>
  <si>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</si>
  <si>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</si>
  <si>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</si>
  <si>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</si>
  <si>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</si>
  <si>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</si>
  <si>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</si>
  <si>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</si>
  <si>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</si>
  <si>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</si>
  <si>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</si>
  <si>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</si>
  <si>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</si>
  <si>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</si>
  <si>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</si>
  <si>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</si>
  <si>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</si>
  <si>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</si>
  <si>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</si>
  <si>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</si>
  <si>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</si>
  <si>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</si>
  <si>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</si>
  <si>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</si>
  <si>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</si>
  <si>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</si>
  <si>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</si>
  <si>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</si>
  <si>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</si>
  <si>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</si>
  <si>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</si>
  <si>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</si>
  <si>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</si>
  <si>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</si>
  <si>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</si>
  <si>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</si>
  <si>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</si>
  <si>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</si>
  <si>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</si>
  <si>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</si>
  <si>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</si>
  <si>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</si>
  <si>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</si>
  <si>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</si>
  <si>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</si>
  <si>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</si>
  <si>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</si>
  <si>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</si>
  <si>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</si>
  <si>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</si>
  <si>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</si>
  <si>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</si>
  <si>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</si>
  <si>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</si>
  <si>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</si>
  <si>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</si>
  <si>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</si>
  <si>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</si>
  <si>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</si>
  <si>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</si>
  <si>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</si>
  <si>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</si>
  <si>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</si>
  <si>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</si>
  <si>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</si>
  <si>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</si>
  <si>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</si>
  <si>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</si>
  <si>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</si>
  <si>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</si>
  <si>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</si>
  <si>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</si>
  <si>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</si>
  <si>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</si>
  <si>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</si>
  <si>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</si>
  <si>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</si>
  <si>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</si>
  <si>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</si>
  <si>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</si>
  <si>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</si>
  <si>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</si>
  <si>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</si>
  <si>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</si>
  <si>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</si>
  <si>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</si>
  <si>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</si>
  <si>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</si>
  <si>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</si>
  <si>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</si>
  <si>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</si>
  <si>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</si>
  <si>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</si>
  <si>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</si>
  <si>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</si>
  <si>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</si>
  <si>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</si>
  <si>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</si>
  <si>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</si>
  <si>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</si>
  <si>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</si>
  <si>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</si>
  <si>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</si>
  <si>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</si>
  <si>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</si>
  <si>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</si>
  <si>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</si>
  <si>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</si>
  <si>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</si>
  <si>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</si>
  <si>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</si>
  <si>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</si>
  <si>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</si>
  <si>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</si>
  <si>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</si>
  <si>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</si>
  <si>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</si>
  <si>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</si>
  <si>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</si>
  <si>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</si>
  <si>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</si>
  <si>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</si>
  <si>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</si>
  <si>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</si>
  <si>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</si>
  <si>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</si>
  <si>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</si>
  <si>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</si>
  <si>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</si>
  <si>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</si>
  <si>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</si>
  <si>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</si>
  <si>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</si>
  <si>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</si>
  <si>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</si>
  <si>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</si>
  <si>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</si>
  <si>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</si>
  <si>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</si>
  <si>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</si>
  <si>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</si>
  <si>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</si>
  <si>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</si>
  <si>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</si>
  <si>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</si>
  <si>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</si>
  <si>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</si>
  <si>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</si>
  <si>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</si>
  <si>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</si>
  <si>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</si>
  <si>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</si>
  <si>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</si>
  <si>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</si>
  <si>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</si>
  <si>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</si>
  <si>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</si>
  <si>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</si>
  <si>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</si>
  <si>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</si>
  <si>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</si>
  <si>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</si>
  <si>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</si>
  <si>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</si>
  <si>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</si>
  <si>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</si>
  <si>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</si>
  <si>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</si>
  <si>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</si>
  <si>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</si>
  <si>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</si>
  <si>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</si>
  <si>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</si>
  <si>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</si>
  <si>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</si>
  <si>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</si>
  <si>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</si>
  <si>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</si>
  <si>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</si>
  <si>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</si>
  <si>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</si>
  <si>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</si>
  <si>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</si>
  <si>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</si>
  <si>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</si>
  <si>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</si>
  <si>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</si>
  <si>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</si>
  <si>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</si>
  <si>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</si>
  <si>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</si>
  <si>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</si>
  <si>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</si>
  <si>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</si>
  <si>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</si>
  <si>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</si>
  <si>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</si>
  <si>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</si>
  <si>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</si>
  <si>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</si>
  <si>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</si>
  <si>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</si>
  <si>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</si>
  <si>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</si>
  <si>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</si>
  <si>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</si>
  <si>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</si>
  <si>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</si>
  <si>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</si>
  <si>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</si>
  <si>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</si>
  <si>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</si>
  <si>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</si>
  <si>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</si>
  <si>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</si>
  <si>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</si>
  <si>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</si>
  <si>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</si>
  <si>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</si>
  <si>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</si>
  <si>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</si>
  <si>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</si>
  <si>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</si>
  <si>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</si>
  <si>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</si>
  <si>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</si>
  <si>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</si>
  <si>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</si>
  <si>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</si>
  <si>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</si>
  <si>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</si>
  <si>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</si>
  <si>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</si>
  <si>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</si>
  <si>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</si>
  <si>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</si>
  <si>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</si>
  <si>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</si>
  <si>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</si>
  <si>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</si>
  <si>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</si>
  <si>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</si>
  <si>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</si>
  <si>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</si>
  <si>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</si>
  <si>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</si>
  <si>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</si>
  <si>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</si>
  <si>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</si>
  <si>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</si>
  <si>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</si>
  <si>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</si>
  <si>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</si>
  <si>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</si>
  <si>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</si>
  <si>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</si>
  <si>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</si>
  <si>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</si>
  <si>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</si>
  <si>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</si>
  <si>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</si>
  <si>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</si>
  <si>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</si>
  <si>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</si>
  <si>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</si>
  <si>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</si>
  <si>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</si>
  <si>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</si>
  <si>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</si>
  <si>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</si>
  <si>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</si>
  <si>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</si>
  <si>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</si>
  <si>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</si>
  <si>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</si>
  <si>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</si>
  <si>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</si>
  <si>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</si>
  <si>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</si>
  <si>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</si>
  <si>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</si>
  <si>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</si>
  <si>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</si>
  <si>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</si>
  <si>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</si>
  <si>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</si>
  <si>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</si>
  <si>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</si>
  <si>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</si>
  <si>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</si>
  <si>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</si>
  <si>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</si>
  <si>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</si>
  <si>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</si>
  <si>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</si>
  <si>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</si>
  <si>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</si>
  <si>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</si>
  <si>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</si>
  <si>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</si>
  <si>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</si>
  <si>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</si>
  <si>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</si>
  <si>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</si>
  <si>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</si>
  <si>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</si>
  <si>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</si>
  <si>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</si>
  <si>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</si>
  <si>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</si>
  <si>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</si>
  <si>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</si>
  <si>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</si>
  <si>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</si>
  <si>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</si>
  <si>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</si>
  <si>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</si>
  <si>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</si>
  <si>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</si>
  <si>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</si>
  <si>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</si>
  <si>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</si>
  <si>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</si>
  <si>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</si>
  <si>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</si>
  <si>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</si>
  <si>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</si>
  <si>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</si>
  <si>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</si>
  <si>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</si>
  <si>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</si>
  <si>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</si>
  <si>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</si>
  <si>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</si>
  <si>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</si>
  <si>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</si>
  <si>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</si>
  <si>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</si>
  <si>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</si>
  <si>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</si>
  <si>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</si>
  <si>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</si>
  <si>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</si>
  <si>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</si>
  <si>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</si>
  <si>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</si>
  <si>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</si>
  <si>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</si>
  <si>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</si>
  <si>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</si>
  <si>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</si>
  <si>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</si>
  <si>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</si>
  <si>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</si>
  <si>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</si>
  <si>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</si>
  <si>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</si>
  <si>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</si>
  <si>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</si>
  <si>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</si>
  <si>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</si>
  <si>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</si>
  <si>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</si>
  <si>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</si>
  <si>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</si>
  <si>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</si>
  <si>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</si>
  <si>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</si>
  <si>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</si>
  <si>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</si>
  <si>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</si>
  <si>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</si>
  <si>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</si>
  <si>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</si>
  <si>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</si>
  <si>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</si>
  <si>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</si>
  <si>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</si>
  <si>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</si>
  <si>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</si>
  <si>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</si>
  <si>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</si>
  <si>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</si>
  <si>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</si>
  <si>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</si>
  <si>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</si>
  <si>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</si>
  <si>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</si>
  <si>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</si>
  <si>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</si>
  <si>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</si>
  <si>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</si>
  <si>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</si>
  <si>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</si>
  <si>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</si>
  <si>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</si>
  <si>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</si>
  <si>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</si>
  <si>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</si>
  <si>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</si>
  <si>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</si>
  <si>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</si>
  <si>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</si>
  <si>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</si>
  <si>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</si>
  <si>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</si>
  <si>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</si>
  <si>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</si>
  <si>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</si>
  <si>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</si>
  <si>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</si>
  <si>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</si>
  <si>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</si>
  <si>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</si>
  <si>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</si>
  <si>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</si>
  <si>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</si>
  <si>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</si>
  <si>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</si>
  <si>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</si>
  <si>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</si>
  <si>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</si>
  <si>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</si>
  <si>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</si>
  <si>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</si>
  <si>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</si>
  <si>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</si>
  <si>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</si>
  <si>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</si>
  <si>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</si>
  <si>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</si>
  <si>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</si>
  <si>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</si>
  <si>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</si>
  <si>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</si>
  <si>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</si>
  <si>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</si>
  <si>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</si>
  <si>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</si>
  <si>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</si>
  <si>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</si>
  <si>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</si>
  <si>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</si>
  <si>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</si>
  <si>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</si>
  <si>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</si>
  <si>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</si>
  <si>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</si>
  <si>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</si>
  <si>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</si>
  <si>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</si>
  <si>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</si>
  <si>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</si>
  <si>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</si>
  <si>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</si>
  <si>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</si>
  <si>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</si>
  <si>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</si>
  <si>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</si>
  <si>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</si>
  <si>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</si>
  <si>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</si>
  <si>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</si>
  <si>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</si>
  <si>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</si>
  <si>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</si>
  <si>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</si>
  <si>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</si>
  <si>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</si>
  <si>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</si>
  <si>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</si>
  <si>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</si>
  <si>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</si>
  <si>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</si>
  <si>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</si>
  <si>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</si>
  <si>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</si>
  <si>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</si>
  <si>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</si>
  <si>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</si>
  <si>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</si>
  <si>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</si>
  <si>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</si>
  <si>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</si>
  <si>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</si>
  <si>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</si>
  <si>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</si>
  <si>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</si>
  <si>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</si>
  <si>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</si>
  <si>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</si>
  <si>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</si>
  <si>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</si>
  <si>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</si>
  <si>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</si>
  <si>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</si>
  <si>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</si>
  <si>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</si>
  <si>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</si>
  <si>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</si>
  <si>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</si>
  <si>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</si>
  <si>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</si>
  <si>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</si>
  <si>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</si>
  <si>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</si>
  <si>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</si>
  <si>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</si>
  <si>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</si>
  <si>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</si>
  <si>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</si>
  <si>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</si>
  <si>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</si>
  <si>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</si>
  <si>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</si>
  <si>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</si>
  <si>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</si>
  <si>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</si>
  <si>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</si>
  <si>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</si>
  <si>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</si>
  <si>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</si>
  <si>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</si>
  <si>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</si>
  <si>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</si>
  <si>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</si>
  <si>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</si>
  <si>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</si>
  <si>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</si>
  <si>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</si>
  <si>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</si>
  <si>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</si>
  <si>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</si>
  <si>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</si>
  <si>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</si>
  <si>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</si>
  <si>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</si>
  <si>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</si>
  <si>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</si>
  <si>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</si>
  <si>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</si>
  <si>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</si>
  <si>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</si>
  <si>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</si>
  <si>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</si>
  <si>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</si>
  <si>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</si>
  <si>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</si>
  <si>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</si>
  <si>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</si>
  <si>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</si>
  <si>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</si>
  <si>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</si>
  <si>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</si>
  <si>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</si>
  <si>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</si>
  <si>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</si>
  <si>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</si>
  <si>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</si>
  <si>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</si>
  <si>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</si>
  <si>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</si>
  <si>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</si>
  <si>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</si>
  <si>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</si>
  <si>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</si>
  <si>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</si>
  <si>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</si>
  <si>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</si>
  <si>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</si>
  <si>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</si>
  <si>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</si>
  <si>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</si>
  <si>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</si>
  <si>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</si>
  <si>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</si>
  <si>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</si>
  <si>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</si>
  <si>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</si>
  <si>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</si>
  <si>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</si>
  <si>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</si>
  <si>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</si>
  <si>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</si>
  <si>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</si>
  <si>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</si>
  <si>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</si>
  <si>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</si>
  <si>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</si>
  <si>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</si>
  <si>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</si>
  <si>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</si>
  <si>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</si>
  <si>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</si>
  <si>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</si>
  <si>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</si>
  <si>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</si>
  <si>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</si>
  <si>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</si>
  <si>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</si>
  <si>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</si>
  <si>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</si>
  <si>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</si>
  <si>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</si>
  <si>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</si>
  <si>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</si>
  <si>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</si>
  <si>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</si>
  <si>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</si>
  <si>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</si>
  <si>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</si>
  <si>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</si>
  <si>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</si>
  <si>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</si>
  <si>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</si>
  <si>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</si>
  <si>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</si>
  <si>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</si>
  <si>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</si>
  <si>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</si>
  <si>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</si>
  <si>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</si>
  <si>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</si>
  <si>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</si>
  <si>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</si>
  <si>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</si>
  <si>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</si>
  <si>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</si>
  <si>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</si>
  <si>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</si>
  <si>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</si>
  <si>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</si>
  <si>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</si>
  <si>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</si>
  <si>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</si>
  <si>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</si>
  <si>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</si>
  <si>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</si>
  <si>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</si>
  <si>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</si>
  <si>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</si>
  <si>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</si>
  <si>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</si>
  <si>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</si>
  <si>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</si>
  <si>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</si>
  <si>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</si>
  <si>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</si>
  <si>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</si>
  <si>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</si>
  <si>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</si>
  <si>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</si>
  <si>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</si>
  <si>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</si>
  <si>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</si>
  <si>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</si>
  <si>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</si>
  <si>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</si>
  <si>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</si>
  <si>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</si>
  <si>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</si>
  <si>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</si>
  <si>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</si>
  <si>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</si>
  <si>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</si>
  <si>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</si>
  <si>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</si>
  <si>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</si>
  <si>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</si>
  <si>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</si>
  <si>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</si>
  <si>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</si>
  <si>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</si>
  <si>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</si>
  <si>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</si>
  <si>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</si>
  <si>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</si>
  <si>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</si>
  <si>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</si>
  <si>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</si>
  <si>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</si>
  <si>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</si>
  <si>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</si>
  <si>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</si>
  <si>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</si>
  <si>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</si>
  <si>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</si>
  <si>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</si>
  <si>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</si>
  <si>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</si>
  <si>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</si>
  <si>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</si>
  <si>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</si>
  <si>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</si>
  <si>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</si>
  <si>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</si>
  <si>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</si>
  <si>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</si>
  <si>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</si>
  <si>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</si>
  <si>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</si>
  <si>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</si>
  <si>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</si>
  <si>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</si>
  <si>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</si>
  <si>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</si>
  <si>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</si>
  <si>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</si>
  <si>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</si>
  <si>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</si>
  <si>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</si>
  <si>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</si>
  <si>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</si>
  <si>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</si>
  <si>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</si>
  <si>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</si>
  <si>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</si>
  <si>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</si>
  <si>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</si>
  <si>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</si>
  <si>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</si>
  <si>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</si>
  <si>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</si>
  <si>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</si>
  <si>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</si>
  <si>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</si>
  <si>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</si>
  <si>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</si>
  <si>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</si>
  <si>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</si>
  <si>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</si>
  <si>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</si>
  <si>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</si>
  <si>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</si>
  <si>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</si>
  <si>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</si>
  <si>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</si>
  <si>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</si>
  <si>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</si>
  <si>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</si>
  <si>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</si>
  <si>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</si>
  <si>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</si>
  <si>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</si>
  <si>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</si>
  <si>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</si>
  <si>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</si>
  <si>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</si>
  <si>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</si>
  <si>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</si>
  <si>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</si>
  <si>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</si>
  <si>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</si>
  <si>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</si>
  <si>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</si>
  <si>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</si>
  <si>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</si>
  <si>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</si>
  <si>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</si>
  <si>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</si>
  <si>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</si>
  <si>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</si>
  <si>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</si>
  <si>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</si>
  <si>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</si>
  <si>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</si>
  <si>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</si>
  <si>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</si>
  <si>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</si>
  <si>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</si>
  <si>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</si>
  <si>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</si>
  <si>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</si>
  <si>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</si>
  <si>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</si>
  <si>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</si>
  <si>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</si>
  <si>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</si>
  <si>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</si>
  <si>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</si>
  <si>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</si>
  <si>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</si>
  <si>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</si>
  <si>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</si>
  <si>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</si>
  <si>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</si>
  <si>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</si>
  <si>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</si>
  <si>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</si>
  <si>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</si>
  <si>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</si>
  <si>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</si>
  <si>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</si>
  <si>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</si>
  <si>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</si>
  <si>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</si>
  <si>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</si>
  <si>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</si>
  <si>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</si>
  <si>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</si>
  <si>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</si>
  <si>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</si>
  <si>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</si>
  <si>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</si>
  <si>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</si>
  <si>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</si>
  <si>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</si>
  <si>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</si>
  <si>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</si>
  <si>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</si>
  <si>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</si>
  <si>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</si>
  <si>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</si>
  <si>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</si>
  <si>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</si>
  <si>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</si>
  <si>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</si>
  <si>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</si>
  <si>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</si>
  <si>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</si>
  <si>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</si>
  <si>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</si>
  <si>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</si>
  <si>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</si>
  <si>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</si>
  <si>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</si>
  <si>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</si>
  <si>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</si>
  <si>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</si>
  <si>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</si>
  <si>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</si>
  <si>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</si>
  <si>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</si>
  <si>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</si>
  <si>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</si>
  <si>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</si>
  <si>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</si>
  <si>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</si>
  <si>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</si>
  <si>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</si>
  <si>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</si>
  <si>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</si>
  <si>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</si>
  <si>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</si>
  <si>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</si>
  <si>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</si>
  <si>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</si>
  <si>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</si>
  <si>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</si>
  <si>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</si>
  <si>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</si>
  <si>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</si>
  <si>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</si>
  <si>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</si>
  <si>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</si>
  <si>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</si>
  <si>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</si>
  <si>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</si>
  <si>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</si>
  <si>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</si>
  <si>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</si>
  <si>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</si>
  <si>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</si>
  <si>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</si>
  <si>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</si>
  <si>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</si>
  <si>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</si>
  <si>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</si>
  <si>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</si>
  <si>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</si>
  <si>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</si>
  <si>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</si>
  <si>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</si>
  <si>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</si>
  <si>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</si>
  <si>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</si>
  <si>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</si>
  <si>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</si>
  <si>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</si>
  <si>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</si>
  <si>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</si>
  <si>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</si>
  <si>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</si>
  <si>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</si>
  <si>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</si>
  <si>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</si>
  <si>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</si>
  <si>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</si>
  <si>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</si>
  <si>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</si>
  <si>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</si>
  <si>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</si>
  <si>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</si>
  <si>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</si>
  <si>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</si>
  <si>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</si>
  <si>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</si>
  <si>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</si>
  <si>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</si>
  <si>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</si>
  <si>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</si>
  <si>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</si>
  <si>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</si>
  <si>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</si>
  <si>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</si>
  <si>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</si>
  <si>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</si>
  <si>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</si>
  <si>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</si>
  <si>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</si>
  <si>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</si>
  <si>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</si>
  <si>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</si>
  <si>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</si>
  <si>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</si>
  <si>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</si>
  <si>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</si>
  <si>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</si>
  <si>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</si>
  <si>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</si>
  <si>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</si>
  <si>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</si>
  <si>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</si>
  <si>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</si>
  <si>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</si>
  <si>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</si>
  <si>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</si>
  <si>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</si>
  <si>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</si>
  <si>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</si>
  <si>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</si>
  <si>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</si>
  <si>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</si>
  <si>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</si>
  <si>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</si>
  <si>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</si>
  <si>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</si>
  <si>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</si>
  <si>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</si>
  <si>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</si>
  <si>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</si>
  <si>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</si>
  <si>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</si>
  <si>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</si>
  <si>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</si>
  <si>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</si>
  <si>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</si>
  <si>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</si>
  <si>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</si>
  <si>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</si>
  <si>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</si>
  <si>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</si>
  <si>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</si>
  <si>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</si>
  <si>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</si>
  <si>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</si>
  <si>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</si>
  <si>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</si>
  <si>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</si>
  <si>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</si>
  <si>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</si>
  <si>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</si>
  <si>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</si>
  <si>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</si>
  <si>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</si>
  <si>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</si>
  <si>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</si>
  <si>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</si>
  <si>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</si>
  <si>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</si>
  <si>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</si>
  <si>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</si>
  <si>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</si>
  <si>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</si>
  <si>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</si>
  <si>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</si>
  <si>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</si>
  <si>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</si>
  <si>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</si>
  <si>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</si>
  <si>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</si>
  <si>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</si>
  <si>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</si>
  <si>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</si>
  <si>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</si>
  <si>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</si>
  <si>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</si>
  <si>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</si>
  <si>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</si>
  <si>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</si>
  <si>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</si>
  <si>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</si>
  <si>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</si>
  <si>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</si>
  <si>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</si>
  <si>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</si>
  <si>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</si>
  <si>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</si>
  <si>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</si>
  <si>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</si>
  <si>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</si>
  <si>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</si>
  <si>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</si>
  <si>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</si>
  <si>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</si>
  <si>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</si>
  <si>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</si>
  <si>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</si>
  <si>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</si>
  <si>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</si>
  <si>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</si>
  <si>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</si>
  <si>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</si>
  <si>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</si>
  <si>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</si>
  <si>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</si>
  <si>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</si>
  <si>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</si>
  <si>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</si>
  <si>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</si>
  <si>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</si>
  <si>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</si>
  <si>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</si>
  <si>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</si>
  <si>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</si>
  <si>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</si>
  <si>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</si>
  <si>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</si>
  <si>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</si>
  <si>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</si>
  <si>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</si>
  <si>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</si>
  <si>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</si>
  <si>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</si>
  <si>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</si>
  <si>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</si>
  <si>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</si>
  <si>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</si>
  <si>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</si>
  <si>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</si>
  <si>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</si>
  <si>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</si>
  <si>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</si>
  <si>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</si>
  <si>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</si>
  <si>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</si>
  <si>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</si>
  <si>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</si>
  <si>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</si>
  <si>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</si>
  <si>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</si>
  <si>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</si>
  <si>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</si>
  <si>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</si>
  <si>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</si>
  <si>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</si>
  <si>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</si>
  <si>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</si>
  <si>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</si>
  <si>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</si>
  <si>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</si>
  <si>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</si>
  <si>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</si>
  <si>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</si>
  <si>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</si>
  <si>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</si>
  <si>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</si>
  <si>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</si>
  <si>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</si>
  <si>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</si>
  <si>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</si>
  <si>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</si>
  <si>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</si>
  <si>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</si>
  <si>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</si>
  <si>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</si>
  <si>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</si>
  <si>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</si>
  <si>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</si>
  <si>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</si>
  <si>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</si>
  <si>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</si>
  <si>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</si>
  <si>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</si>
  <si>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</si>
  <si>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</si>
  <si>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</si>
  <si>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</si>
  <si>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</si>
  <si>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</si>
  <si>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</si>
  <si>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</si>
  <si>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</si>
  <si>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</si>
  <si>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</si>
  <si>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</si>
  <si>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</si>
  <si>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</si>
  <si>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</si>
  <si>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</si>
  <si>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</si>
  <si>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</si>
  <si>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</si>
  <si>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</si>
  <si>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</si>
  <si>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</si>
  <si>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</si>
  <si>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</si>
  <si>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</si>
  <si>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</si>
  <si>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</si>
  <si>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</si>
  <si>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</si>
  <si>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</si>
  <si>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</si>
  <si>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</si>
  <si>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</si>
  <si>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</si>
  <si>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</si>
  <si>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</si>
  <si>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</si>
  <si>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</si>
  <si>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</si>
  <si>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</si>
  <si>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</si>
  <si>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</si>
  <si>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</si>
  <si>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</si>
  <si>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</si>
  <si>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</si>
  <si>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</si>
  <si>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</si>
  <si>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</si>
  <si>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</si>
  <si>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</si>
  <si>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</si>
  <si>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</si>
  <si>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</si>
  <si>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</si>
  <si>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</si>
  <si>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</si>
  <si>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</si>
  <si>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</si>
  <si>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</si>
  <si>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</si>
  <si>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</si>
  <si>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</si>
  <si>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</si>
  <si>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</si>
  <si>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</si>
  <si>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</si>
  <si>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</si>
  <si>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</si>
  <si>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</si>
  <si>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</si>
  <si>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</si>
  <si>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</si>
  <si>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</si>
  <si>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</si>
  <si>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</si>
  <si>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</si>
  <si>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</si>
  <si>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</si>
  <si>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</si>
  <si>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</si>
  <si>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</si>
  <si>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</si>
  <si>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</si>
  <si>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</si>
  <si>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</si>
  <si>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</si>
  <si>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</si>
  <si>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</si>
  <si>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</si>
  <si>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</si>
  <si>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</si>
  <si>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</si>
  <si>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</si>
  <si>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</si>
  <si>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</si>
  <si>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</si>
  <si>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</si>
  <si>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</si>
  <si>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</si>
  <si>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</si>
  <si>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</si>
  <si>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</si>
  <si>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</si>
  <si>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</si>
  <si>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</si>
  <si>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</si>
  <si>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</si>
  <si>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</si>
  <si>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</si>
  <si>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</si>
  <si>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</si>
  <si>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</si>
  <si>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</si>
  <si>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</si>
  <si>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</si>
  <si>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</si>
  <si>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</si>
  <si>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</si>
  <si>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</si>
  <si>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</si>
  <si>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</si>
  <si>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</si>
  <si>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</si>
  <si>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</si>
  <si>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</si>
  <si>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</si>
  <si>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</si>
  <si>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</si>
  <si>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</si>
  <si>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</si>
  <si>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</si>
  <si>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</si>
  <si>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</si>
  <si>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</si>
  <si>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</si>
  <si>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</si>
  <si>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</si>
  <si>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</si>
  <si>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</si>
  <si>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</si>
  <si>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</si>
  <si>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</si>
  <si>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</si>
  <si>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</si>
  <si>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</si>
  <si>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</si>
  <si>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</si>
  <si>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</si>
  <si>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</si>
  <si>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</si>
  <si>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</si>
  <si>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</si>
  <si>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</si>
  <si>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</si>
  <si>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</si>
  <si>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</si>
  <si>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</si>
  <si>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</si>
  <si>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</si>
  <si>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</si>
  <si>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</si>
  <si>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</si>
  <si>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</si>
  <si>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</si>
  <si>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</si>
  <si>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</si>
  <si>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</si>
  <si>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</si>
  <si>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</si>
  <si>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</si>
  <si>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</si>
  <si>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</si>
  <si>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</si>
  <si>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</si>
  <si>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</si>
  <si>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</si>
  <si>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</si>
  <si>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</si>
  <si>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</si>
  <si>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</si>
  <si>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</si>
  <si>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</si>
  <si>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</si>
  <si>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</si>
  <si>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</si>
  <si>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</si>
  <si>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</si>
  <si>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</si>
  <si>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</si>
  <si>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</si>
  <si>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</si>
  <si>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</si>
  <si>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</si>
  <si>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</si>
  <si>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</si>
  <si>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</si>
  <si>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</si>
  <si>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</si>
  <si>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</si>
  <si>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</si>
  <si>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</si>
  <si>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</si>
  <si>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</si>
  <si>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</si>
  <si>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</si>
  <si>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</si>
  <si>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</si>
  <si>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</si>
  <si>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</si>
  <si>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</si>
  <si>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</si>
  <si>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</si>
  <si>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</si>
  <si>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</si>
  <si>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</si>
  <si>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</si>
  <si>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</si>
  <si>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</si>
  <si>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</si>
  <si>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</si>
  <si>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</si>
  <si>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</si>
  <si>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</si>
  <si>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</si>
  <si>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</si>
  <si>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</si>
  <si>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</si>
  <si>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</si>
  <si>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</si>
  <si>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</si>
  <si>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</si>
  <si>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</si>
  <si>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</si>
  <si>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</si>
  <si>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</si>
  <si>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</si>
  <si>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</si>
  <si>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</si>
  <si>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</si>
  <si>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</si>
  <si>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</si>
  <si>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</si>
  <si>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</si>
  <si>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</si>
  <si>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</si>
  <si>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</si>
  <si>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</si>
  <si>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</si>
  <si>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</si>
  <si>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</si>
  <si>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</si>
  <si>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</si>
  <si>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</si>
  <si>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</si>
  <si>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</si>
  <si>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</si>
  <si>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</si>
  <si>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</si>
  <si>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</si>
  <si>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</si>
  <si>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</si>
  <si>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</si>
  <si>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</si>
  <si>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</si>
  <si>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</si>
  <si>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</si>
  <si>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</si>
  <si>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</si>
  <si>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</si>
  <si>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</si>
  <si>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</si>
  <si>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</si>
  <si>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</si>
  <si>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</si>
  <si>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</si>
  <si>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</si>
  <si>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</si>
  <si>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</si>
  <si>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</si>
  <si>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</si>
  <si>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</si>
  <si>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</si>
  <si>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</si>
  <si>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</si>
  <si>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</si>
  <si>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</si>
  <si>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</si>
  <si>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</si>
  <si>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</si>
  <si>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</si>
  <si>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</si>
  <si>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</si>
  <si>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</si>
  <si>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</si>
  <si>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</si>
  <si>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</si>
  <si>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</si>
  <si>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</si>
  <si>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</si>
  <si>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</si>
  <si>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</si>
  <si>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</si>
  <si>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</si>
  <si>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</si>
  <si>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</si>
  <si>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</si>
  <si>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</si>
  <si>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</si>
  <si>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</si>
  <si>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</si>
  <si>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</si>
  <si>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</si>
  <si>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</si>
  <si>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</si>
  <si>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</si>
  <si>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</si>
  <si>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</si>
  <si>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</si>
  <si>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</si>
  <si>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</si>
  <si>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</si>
  <si>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</si>
  <si>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</si>
  <si>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</si>
  <si>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</si>
  <si>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</si>
  <si>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</si>
  <si>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</si>
  <si>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</si>
  <si>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</si>
  <si>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</si>
  <si>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</si>
  <si>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</si>
  <si>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</si>
  <si>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</si>
  <si>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</si>
  <si>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</si>
  <si>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</si>
  <si>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</si>
  <si>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</si>
  <si>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</si>
  <si>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</si>
  <si>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</si>
  <si>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</si>
  <si>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</si>
  <si>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</si>
  <si>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</si>
  <si>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</si>
  <si>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</si>
  <si>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</si>
  <si>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</si>
  <si>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</si>
  <si>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</si>
  <si>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</si>
  <si>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</si>
  <si>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</si>
  <si>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</si>
  <si>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</si>
  <si>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</si>
  <si>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</si>
  <si>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</si>
  <si>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</si>
  <si>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</si>
  <si>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</si>
  <si>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</si>
  <si>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</si>
  <si>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</si>
  <si>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</si>
  <si>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</si>
  <si>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</si>
  <si>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</si>
  <si>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</si>
  <si>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</si>
  <si>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</si>
  <si>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</si>
  <si>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</si>
  <si>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</si>
  <si>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</si>
  <si>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</si>
  <si>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</si>
  <si>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</si>
  <si>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</si>
  <si>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</si>
  <si>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</si>
  <si>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</si>
  <si>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</si>
  <si>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</si>
  <si>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</si>
  <si>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</si>
  <si>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</si>
  <si>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</si>
  <si>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</si>
  <si>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</si>
  <si>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</si>
  <si>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</si>
  <si>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</si>
  <si>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</si>
  <si>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</si>
  <si>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</si>
  <si>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</si>
  <si>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</si>
  <si>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</si>
  <si>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</si>
  <si>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</si>
  <si>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</si>
  <si>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</si>
  <si>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</si>
  <si>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</si>
  <si>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</si>
  <si>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</si>
  <si>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</si>
  <si>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</si>
  <si>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</si>
  <si>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</si>
  <si>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</si>
  <si>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</si>
  <si>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</si>
  <si>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</si>
  <si>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</si>
  <si>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</si>
  <si>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</si>
  <si>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</si>
  <si>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</si>
  <si>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</si>
  <si>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</si>
  <si>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</si>
  <si>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</si>
  <si>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</si>
  <si>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</si>
  <si>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</si>
  <si>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</si>
  <si>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</si>
  <si>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</si>
  <si>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</si>
  <si>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</si>
  <si>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</si>
  <si>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</si>
  <si>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</si>
  <si>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</si>
  <si>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</si>
  <si>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</si>
  <si>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</si>
  <si>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</si>
  <si>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</si>
  <si>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</si>
  <si>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</si>
  <si>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</si>
  <si>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</si>
  <si>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</si>
  <si>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</si>
  <si>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</si>
  <si>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</si>
  <si>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</si>
  <si>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</si>
  <si>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</si>
  <si>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</si>
  <si>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</si>
  <si>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</si>
  <si>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</si>
  <si>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</si>
  <si>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</si>
  <si>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</si>
  <si>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</si>
  <si>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</si>
  <si>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</si>
  <si>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</si>
  <si>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</si>
  <si>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</si>
  <si>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</si>
  <si>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</si>
  <si>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</si>
  <si>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</si>
  <si>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</si>
  <si>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</si>
  <si>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</si>
  <si>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</si>
  <si>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</si>
  <si>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</si>
  <si>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</si>
  <si>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</si>
  <si>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</si>
  <si>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</si>
  <si>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</si>
  <si>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</si>
  <si>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</si>
  <si>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</si>
  <si>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</si>
  <si>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</si>
  <si>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</si>
  <si>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</si>
  <si>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</si>
  <si>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</si>
  <si>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</si>
  <si>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</si>
  <si>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</si>
  <si>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</si>
  <si>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</si>
  <si>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</si>
  <si>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</si>
  <si>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</si>
  <si>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</si>
  <si>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</si>
  <si>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</si>
  <si>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</si>
  <si>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</si>
  <si>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</si>
  <si>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</si>
  <si>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</si>
  <si>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</si>
  <si>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</si>
  <si>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</si>
  <si>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</si>
  <si>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</si>
  <si>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</si>
  <si>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</si>
  <si>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</si>
  <si>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</si>
  <si>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</si>
  <si>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</si>
  <si>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</si>
  <si>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</si>
  <si>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</si>
  <si>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</si>
  <si>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</si>
  <si>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</si>
  <si>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</si>
  <si>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</si>
  <si>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</si>
  <si>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</si>
  <si>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</si>
  <si>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</si>
  <si>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</si>
  <si>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</si>
  <si>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</si>
  <si>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</si>
  <si>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</si>
  <si>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</si>
  <si>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</si>
  <si>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</si>
  <si>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</si>
  <si>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</si>
  <si>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</si>
  <si>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</si>
  <si>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</si>
  <si>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</si>
  <si>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</si>
  <si>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</si>
  <si>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</si>
  <si>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</si>
  <si>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</si>
  <si>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</si>
  <si>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</si>
  <si>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</si>
  <si>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</si>
  <si>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</si>
  <si>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</si>
  <si>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</si>
  <si>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</si>
  <si>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</si>
  <si>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</si>
  <si>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</si>
  <si>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</si>
  <si>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</si>
  <si>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</si>
  <si>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</si>
  <si>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</si>
  <si>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</si>
  <si>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</si>
  <si>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</si>
  <si>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</si>
  <si>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</si>
  <si>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</si>
  <si>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</si>
  <si>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</si>
  <si>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</si>
  <si>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</si>
  <si>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</si>
  <si>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</si>
  <si>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</si>
  <si>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</si>
  <si>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</si>
  <si>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</si>
  <si>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</si>
  <si>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</si>
  <si>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</si>
  <si>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</si>
  <si>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</si>
  <si>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</si>
  <si>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</si>
  <si>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</si>
  <si>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</si>
  <si>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</si>
  <si>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</si>
  <si>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</si>
  <si>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</si>
  <si>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</si>
  <si>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</si>
  <si>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</si>
  <si>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</si>
  <si>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</si>
  <si>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</si>
  <si>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</si>
  <si>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</si>
  <si>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</si>
  <si>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</si>
  <si>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</si>
  <si>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</si>
  <si>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</si>
  <si>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</si>
  <si>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</si>
  <si>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</si>
  <si>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</si>
  <si>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</si>
  <si>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</si>
  <si>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</si>
  <si>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</si>
  <si>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</si>
  <si>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</si>
  <si>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</si>
  <si>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</si>
  <si>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</si>
  <si>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</si>
  <si>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</si>
  <si>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</si>
  <si>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</si>
  <si>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</si>
  <si>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</si>
  <si>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</si>
  <si>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</si>
  <si>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</si>
  <si>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</si>
  <si>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</si>
  <si>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</si>
  <si>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</si>
  <si>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</si>
  <si>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</si>
  <si>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</si>
  <si>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</si>
  <si>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</si>
  <si>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</si>
  <si>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</si>
  <si>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</si>
  <si>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</si>
  <si>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</si>
  <si>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</si>
  <si>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</si>
  <si>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</si>
  <si>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</si>
  <si>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</si>
  <si>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</si>
  <si>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</si>
  <si>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</si>
  <si>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</si>
  <si>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</si>
  <si>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</si>
  <si>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</si>
  <si>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</si>
  <si>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</si>
  <si>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</si>
  <si>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</si>
  <si>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</si>
  <si>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</si>
  <si>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</si>
  <si>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</si>
  <si>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</si>
  <si>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</si>
  <si>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</si>
  <si>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</si>
  <si>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</si>
  <si>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</si>
  <si>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</si>
  <si>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</si>
  <si>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</si>
  <si>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</si>
  <si>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</si>
  <si>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</si>
  <si>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</si>
  <si>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</si>
  <si>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</si>
  <si>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</si>
  <si>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</si>
  <si>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</si>
  <si>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</si>
  <si>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</si>
  <si>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</si>
  <si>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</si>
  <si>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</si>
  <si>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</si>
  <si>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</si>
  <si>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</si>
  <si>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</si>
  <si>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</si>
  <si>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</si>
  <si>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</si>
  <si>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</si>
  <si>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</si>
  <si>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</si>
  <si>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</si>
  <si>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</si>
  <si>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</si>
  <si>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</si>
  <si>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</si>
  <si>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</si>
  <si>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</si>
  <si>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</si>
  <si>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</si>
  <si>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</si>
  <si>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</si>
  <si>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</si>
  <si>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</si>
  <si>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</si>
  <si>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</si>
  <si>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</si>
  <si>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</si>
  <si>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</si>
  <si>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</si>
  <si>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</si>
  <si>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</si>
  <si>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</si>
  <si>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</si>
  <si>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</si>
  <si>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</si>
  <si>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</si>
  <si>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</si>
  <si>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</si>
  <si>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</si>
  <si>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</si>
  <si>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</si>
  <si>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</si>
  <si>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</si>
  <si>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</si>
  <si>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</si>
  <si>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</si>
  <si>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</si>
  <si>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</si>
  <si>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</si>
  <si>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</si>
  <si>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</si>
  <si>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</si>
  <si>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</si>
  <si>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</si>
  <si>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</si>
  <si>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</si>
  <si>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</si>
  <si>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</si>
  <si>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</si>
  <si>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</si>
  <si>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</si>
  <si>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</si>
  <si>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</si>
  <si>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</si>
  <si>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</si>
  <si>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</si>
  <si>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</si>
  <si>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</si>
  <si>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</si>
  <si>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</si>
  <si>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</si>
  <si>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</si>
  <si>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</si>
  <si>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</si>
  <si>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</si>
  <si>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</si>
  <si>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</si>
  <si>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</si>
  <si>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</si>
  <si>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</si>
  <si>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</si>
  <si>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</si>
  <si>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</si>
  <si>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</si>
  <si>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</si>
  <si>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</si>
  <si>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</si>
  <si>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</si>
  <si>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</si>
  <si>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</si>
  <si>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</si>
  <si>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</si>
  <si>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</si>
  <si>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</si>
  <si>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</si>
  <si>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</si>
  <si>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</si>
  <si>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</si>
  <si>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</si>
  <si>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</si>
  <si>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</si>
  <si>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</si>
  <si>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</si>
  <si>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</si>
  <si>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</si>
  <si>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</si>
  <si>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</si>
  <si>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</si>
  <si>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</si>
  <si>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</si>
  <si>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</si>
  <si>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</si>
  <si>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</si>
  <si>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</si>
  <si>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</si>
  <si>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</si>
  <si>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</si>
  <si>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</si>
  <si>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</si>
  <si>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</si>
  <si>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</si>
  <si>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</si>
  <si>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</si>
  <si>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</si>
  <si>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</si>
  <si>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</si>
  <si>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</si>
  <si>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</si>
  <si>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</si>
  <si>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</si>
  <si>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</si>
  <si>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</si>
  <si>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</si>
  <si>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</si>
  <si>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</si>
  <si>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</si>
  <si>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</si>
  <si>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</si>
  <si>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</si>
  <si>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</si>
  <si>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</si>
  <si>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</si>
  <si>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</si>
  <si>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</si>
  <si>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</si>
  <si>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</si>
  <si>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</si>
  <si>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</si>
  <si>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</si>
  <si>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</si>
  <si>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</si>
  <si>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</si>
  <si>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</si>
  <si>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</si>
  <si>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</si>
  <si>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</si>
  <si>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</si>
  <si>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</si>
  <si>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</si>
  <si>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</si>
  <si>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</si>
  <si>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</si>
  <si>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</si>
  <si>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</si>
  <si>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</si>
  <si>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</si>
  <si>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</si>
  <si>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</si>
  <si>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</si>
  <si>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</si>
  <si>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</si>
  <si>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</si>
  <si>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</si>
  <si>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</si>
  <si>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</si>
  <si>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</si>
  <si>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</si>
  <si>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</si>
  <si>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</si>
  <si>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</si>
  <si>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</si>
  <si>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</si>
  <si>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</si>
  <si>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</si>
  <si>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</si>
  <si>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</si>
  <si>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</si>
  <si>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</si>
  <si>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</si>
  <si>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</si>
  <si>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</si>
  <si>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</si>
  <si>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</si>
  <si>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</si>
  <si>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</si>
  <si>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</si>
  <si>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</si>
  <si>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</si>
  <si>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</si>
  <si>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</si>
  <si>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</si>
  <si>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</si>
  <si>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</si>
  <si>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</si>
  <si>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</si>
  <si>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</si>
  <si>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</si>
  <si>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</si>
  <si>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</si>
  <si>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</si>
  <si>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</si>
  <si>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</si>
  <si>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</si>
  <si>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</si>
  <si>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</si>
  <si>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</si>
  <si>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</si>
  <si>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</si>
  <si>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</si>
  <si>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</si>
  <si>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</si>
  <si>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</si>
  <si>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</si>
  <si>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</si>
  <si>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</si>
  <si>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</si>
  <si>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</si>
  <si>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</si>
  <si>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</si>
  <si>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</si>
  <si>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</si>
  <si>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</si>
  <si>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</si>
  <si>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</si>
  <si>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</si>
  <si>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</si>
  <si>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</si>
  <si>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</si>
  <si>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</si>
  <si>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</si>
  <si>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</si>
  <si>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</si>
  <si>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</si>
  <si>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</si>
  <si>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</si>
  <si>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</si>
  <si>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</si>
  <si>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</si>
  <si>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</si>
  <si>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</si>
  <si>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</si>
  <si>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</si>
  <si>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</si>
  <si>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</si>
  <si>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</si>
  <si>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</si>
  <si>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</si>
  <si>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</si>
  <si>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</si>
  <si>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</si>
  <si>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</si>
  <si>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</si>
  <si>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</si>
  <si>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</si>
  <si>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</si>
  <si>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</si>
  <si>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</si>
  <si>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</si>
  <si>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</si>
  <si>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</si>
  <si>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</si>
  <si>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</si>
  <si>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</si>
  <si>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</si>
  <si>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</si>
  <si>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</si>
  <si>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</si>
  <si>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</si>
  <si>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</si>
  <si>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</si>
  <si>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</si>
  <si>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</si>
  <si>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</si>
  <si>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</si>
  <si>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</si>
  <si>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</si>
  <si>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</si>
  <si>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</si>
  <si>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</si>
  <si>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</si>
  <si>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</si>
  <si>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</si>
  <si>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</si>
  <si>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</si>
  <si>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</si>
  <si>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</si>
  <si>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</si>
  <si>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</si>
  <si>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</si>
  <si>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</si>
  <si>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</si>
  <si>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</si>
  <si>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</si>
  <si>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</si>
  <si>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</si>
  <si>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</si>
  <si>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</si>
  <si>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</si>
  <si>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</si>
  <si>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</si>
  <si>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</si>
  <si>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</si>
  <si>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</si>
  <si>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</si>
  <si>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</si>
  <si>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</si>
  <si>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</si>
  <si>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</si>
  <si>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</si>
  <si>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</si>
  <si>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</si>
  <si>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</si>
  <si>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</si>
  <si>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</si>
  <si>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</si>
  <si>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</si>
  <si>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</si>
  <si>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</si>
  <si>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</si>
  <si>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</si>
  <si>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</si>
  <si>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</si>
  <si>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</si>
  <si>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</si>
  <si>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</si>
  <si>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</si>
  <si>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</si>
  <si>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</si>
  <si>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</si>
  <si>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</si>
  <si>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</si>
  <si>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</si>
  <si>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</si>
  <si>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</si>
  <si>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</si>
  <si>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</si>
  <si>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</si>
  <si>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</si>
  <si>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</si>
  <si>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</si>
  <si>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</si>
  <si>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</si>
  <si>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</si>
  <si>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</si>
  <si>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</si>
  <si>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</si>
  <si>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</si>
  <si>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</si>
  <si>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</si>
  <si>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</si>
  <si>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</si>
  <si>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</si>
  <si>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</si>
  <si>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</si>
  <si>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</si>
  <si>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</si>
  <si>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</si>
  <si>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</si>
  <si>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</si>
  <si>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</si>
  <si>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</si>
  <si>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</si>
  <si>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</si>
  <si>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</si>
  <si>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</si>
  <si>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</si>
  <si>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</si>
  <si>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</si>
  <si>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</si>
  <si>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</si>
  <si>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</si>
  <si>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</si>
  <si>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</si>
  <si>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</si>
  <si>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</si>
  <si>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</si>
  <si>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</si>
  <si>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</si>
  <si>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</si>
  <si>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</si>
  <si>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</si>
  <si>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</si>
  <si>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</si>
  <si>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</si>
  <si>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</si>
  <si>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</si>
  <si>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</si>
  <si>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</si>
  <si>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</si>
  <si>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</si>
  <si>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</si>
  <si>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</si>
  <si>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</si>
  <si>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</si>
  <si>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</si>
  <si>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</si>
  <si>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</si>
  <si>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</si>
  <si>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</si>
  <si>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</si>
  <si>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</si>
  <si>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</si>
  <si>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</si>
  <si>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</si>
  <si>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</si>
  <si>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</si>
  <si>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</si>
  <si>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</si>
  <si>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</si>
  <si>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</si>
  <si>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</si>
  <si>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</si>
  <si>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</si>
  <si>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</si>
  <si>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</si>
  <si>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</si>
  <si>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</si>
  <si>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</si>
  <si>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</si>
  <si>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</si>
  <si>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</si>
  <si>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</si>
  <si>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</si>
  <si>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</si>
  <si>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</si>
  <si>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</si>
  <si>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</si>
  <si>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</si>
  <si>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</si>
  <si>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</si>
  <si>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</si>
  <si>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</si>
  <si>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</si>
  <si>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</si>
  <si>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</si>
  <si>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</si>
  <si>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</si>
  <si>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</si>
  <si>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</si>
  <si>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</si>
  <si>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</si>
  <si>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</si>
  <si>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</si>
  <si>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</si>
  <si>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</si>
  <si>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</si>
  <si>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</si>
  <si>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</si>
  <si>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</si>
  <si>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</si>
  <si>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</si>
  <si>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</si>
  <si>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</si>
  <si>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</si>
  <si>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</si>
  <si>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</si>
  <si>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</si>
  <si>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</si>
  <si>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</si>
  <si>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</si>
  <si>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</si>
  <si>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</si>
  <si>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</si>
  <si>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</si>
  <si>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</si>
  <si>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</si>
  <si>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</si>
  <si>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</si>
  <si>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</si>
  <si>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</si>
  <si>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</si>
  <si>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</si>
  <si>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</si>
  <si>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</si>
  <si>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</si>
  <si>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</si>
  <si>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</si>
  <si>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</si>
  <si>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</si>
  <si>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</si>
  <si>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</si>
  <si>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</si>
  <si>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</si>
  <si>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</si>
  <si>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</si>
  <si>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</si>
  <si>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</si>
  <si>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</si>
  <si>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</si>
  <si>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</si>
  <si>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</si>
  <si>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</si>
  <si>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</si>
  <si>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</si>
  <si>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</si>
  <si>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</si>
  <si>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</si>
  <si>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</si>
  <si>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</si>
  <si>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</si>
  <si>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</si>
  <si>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</si>
  <si>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</si>
  <si>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</si>
  <si>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</si>
  <si>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</si>
  <si>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</si>
  <si>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</si>
  <si>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</si>
  <si>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</si>
  <si>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</si>
  <si>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</si>
  <si>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</si>
  <si>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</si>
  <si>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</si>
  <si>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</si>
  <si>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</si>
  <si>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</si>
  <si>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</si>
  <si>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</si>
  <si>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</si>
  <si>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</si>
  <si>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</si>
  <si>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</si>
  <si>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</si>
  <si>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</si>
  <si>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</si>
  <si>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</si>
  <si>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</si>
  <si>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</si>
  <si>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</si>
  <si>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</si>
  <si>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</si>
  <si>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</si>
  <si>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</si>
  <si>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</si>
  <si>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</si>
  <si>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</si>
  <si>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</si>
  <si>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</si>
  <si>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</si>
  <si>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</si>
  <si>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</si>
  <si>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</si>
  <si>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</si>
  <si>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</si>
  <si>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</si>
  <si>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</si>
  <si>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</si>
  <si>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</si>
  <si>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</si>
  <si>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</si>
  <si>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</si>
  <si>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</si>
  <si>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</si>
  <si>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</si>
  <si>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</si>
  <si>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</si>
  <si>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</si>
  <si>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</si>
  <si>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</si>
  <si>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</si>
  <si>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</si>
  <si>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</si>
  <si>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</si>
  <si>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</si>
  <si>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</si>
  <si>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</si>
  <si>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</si>
  <si>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</si>
  <si>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</si>
  <si>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</si>
  <si>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</si>
  <si>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</si>
  <si>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</si>
  <si>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</si>
  <si>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</si>
  <si>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</si>
  <si>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</si>
  <si>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</si>
  <si>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</si>
  <si>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</si>
  <si>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</si>
  <si>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</si>
  <si>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</si>
  <si>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</si>
  <si>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</si>
  <si>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</si>
  <si>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</si>
  <si>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</si>
  <si>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</si>
  <si>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</si>
  <si>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</si>
  <si>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</si>
  <si>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</si>
  <si>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</si>
  <si>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</si>
  <si>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</si>
  <si>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</si>
  <si>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</si>
  <si>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</si>
  <si>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</si>
  <si>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</si>
  <si>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</si>
  <si>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</si>
  <si>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</si>
  <si>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</si>
  <si>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</si>
  <si>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</si>
  <si>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</si>
  <si>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</si>
  <si>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</si>
  <si>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</si>
  <si>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</si>
  <si>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</si>
  <si>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</si>
  <si>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</si>
  <si>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</si>
  <si>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</si>
  <si>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</si>
  <si>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</si>
  <si>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</si>
  <si>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</si>
  <si>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</si>
  <si>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</si>
  <si>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</si>
  <si>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</si>
  <si>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</si>
  <si>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</si>
  <si>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</si>
  <si>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</si>
  <si>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</si>
  <si>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</si>
  <si>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</si>
  <si>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</si>
  <si>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</si>
  <si>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</si>
  <si>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</si>
  <si>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</si>
  <si>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</si>
  <si>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</si>
  <si>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</si>
  <si>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</si>
  <si>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</si>
  <si>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</si>
  <si>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</si>
  <si>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</si>
  <si>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</si>
  <si>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</si>
  <si>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</si>
  <si>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</si>
  <si>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</si>
  <si>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</si>
  <si>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</si>
  <si>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</si>
  <si>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</si>
  <si>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</si>
  <si>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</si>
  <si>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</si>
  <si>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</si>
  <si>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</si>
  <si>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</si>
  <si>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</si>
  <si>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</si>
  <si>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</si>
  <si>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</si>
  <si>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</si>
  <si>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</si>
  <si>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</si>
  <si>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</si>
  <si>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</si>
  <si>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</si>
  <si>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</si>
  <si>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</si>
  <si>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</si>
  <si>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</si>
  <si>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</si>
  <si>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</si>
  <si>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</si>
  <si>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</si>
  <si>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</si>
  <si>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</si>
  <si>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</si>
  <si>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</si>
  <si>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</si>
  <si>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</si>
  <si>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</si>
  <si>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</si>
  <si>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</si>
  <si>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</si>
  <si>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</si>
  <si>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</si>
  <si>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</si>
  <si>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</si>
  <si>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</si>
  <si>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</si>
  <si>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</si>
  <si>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</si>
  <si>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</si>
  <si>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</si>
  <si>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</si>
  <si>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</si>
  <si>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</si>
  <si>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</si>
  <si>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</si>
  <si>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</si>
  <si>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</si>
  <si>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</si>
  <si>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</si>
  <si>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</si>
  <si>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</si>
  <si>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</si>
  <si>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</si>
  <si>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</si>
  <si>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</si>
  <si>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</si>
  <si>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</si>
  <si>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</si>
  <si>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</si>
  <si>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</si>
  <si>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</si>
  <si>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</si>
  <si>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</si>
  <si>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</si>
  <si>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</si>
  <si>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</si>
  <si>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</si>
  <si>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</si>
  <si>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</si>
  <si>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</si>
  <si>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</si>
  <si>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</si>
  <si>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</si>
  <si>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</si>
  <si>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</si>
  <si>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</si>
  <si>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</si>
  <si>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</si>
  <si>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</si>
  <si>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</si>
  <si>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</si>
  <si>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</si>
  <si>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</si>
  <si>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</si>
  <si>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</si>
  <si>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</si>
  <si>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</si>
  <si>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</si>
  <si>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</si>
  <si>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</si>
  <si>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</si>
  <si>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</si>
  <si>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</si>
  <si>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</si>
  <si>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</si>
  <si>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</si>
  <si>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</si>
  <si>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</si>
  <si>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</si>
  <si>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</si>
  <si>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</si>
  <si>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</si>
  <si>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</si>
  <si>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</si>
  <si>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</si>
  <si>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</si>
  <si>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</si>
  <si>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</si>
  <si>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</si>
  <si>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</si>
  <si>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</si>
  <si>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</si>
  <si>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</si>
  <si>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</si>
  <si>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</si>
  <si>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</si>
  <si>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</si>
  <si>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</si>
  <si>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</si>
  <si>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</si>
  <si>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</si>
  <si>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</si>
  <si>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</si>
  <si>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</si>
  <si>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</si>
  <si>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</si>
  <si>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</si>
  <si>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</si>
  <si>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</si>
  <si>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</si>
  <si>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</si>
  <si>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</si>
  <si>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</si>
  <si>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</si>
  <si>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</si>
  <si>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</si>
  <si>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</si>
  <si>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</si>
  <si>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</si>
  <si>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</si>
  <si>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</si>
  <si>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</si>
  <si>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</si>
  <si>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</si>
  <si>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</si>
  <si>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</si>
  <si>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</si>
  <si>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</si>
  <si>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</si>
  <si>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</si>
  <si>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</si>
  <si>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</si>
  <si>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</si>
  <si>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</si>
  <si>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</si>
  <si>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</si>
  <si>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</si>
  <si>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</si>
  <si>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</si>
  <si>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</si>
  <si>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</si>
  <si>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</si>
  <si>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</si>
  <si>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</si>
  <si>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</si>
  <si>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</si>
  <si>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</si>
  <si>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</si>
  <si>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</si>
  <si>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</si>
  <si>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</si>
  <si>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</si>
  <si>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</si>
  <si>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</si>
  <si>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</si>
  <si>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</si>
  <si>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</si>
  <si>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</si>
  <si>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</si>
  <si>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</si>
  <si>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</si>
  <si>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</si>
  <si>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</si>
  <si>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</si>
  <si>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</si>
  <si>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</si>
  <si>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</si>
  <si>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</si>
  <si>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</si>
  <si>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</si>
  <si>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</si>
  <si>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</si>
  <si>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</si>
  <si>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</si>
  <si>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</si>
  <si>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</si>
  <si>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</si>
  <si>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</si>
  <si>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</si>
  <si>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</si>
  <si>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</si>
  <si>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</si>
  <si>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</si>
  <si>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</si>
  <si>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</si>
  <si>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</si>
  <si>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</si>
  <si>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</si>
  <si>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</si>
  <si>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</si>
  <si>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</si>
  <si>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</si>
  <si>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</si>
  <si>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</si>
  <si>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</si>
  <si>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</si>
  <si>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</si>
  <si>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</si>
  <si>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</si>
  <si>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</si>
  <si>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</si>
  <si>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</si>
  <si>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</si>
  <si>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</si>
  <si>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</si>
  <si>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</si>
  <si>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</si>
  <si>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</si>
  <si>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</si>
  <si>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</si>
  <si>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</si>
  <si>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</si>
  <si>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</si>
  <si>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</si>
  <si>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</si>
  <si>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</si>
  <si>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</si>
  <si>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</si>
  <si>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</si>
  <si>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</si>
  <si>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</si>
  <si>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</si>
  <si>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</si>
  <si>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</si>
  <si>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</si>
  <si>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</si>
  <si>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</si>
  <si>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</si>
  <si>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</si>
  <si>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</si>
  <si>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</si>
  <si>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</si>
  <si>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</si>
  <si>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</si>
  <si>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</si>
  <si>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</si>
  <si>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</si>
  <si>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</si>
  <si>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</si>
  <si>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</si>
  <si>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</si>
  <si>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</si>
  <si>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</si>
  <si>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</si>
  <si>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</si>
  <si>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</si>
  <si>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</si>
  <si>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</si>
  <si>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</si>
  <si>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</si>
  <si>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</si>
  <si>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</si>
  <si>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</si>
  <si>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</si>
  <si>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</si>
  <si>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</si>
  <si>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</si>
  <si>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</si>
  <si>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</si>
  <si>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</si>
  <si>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</si>
  <si>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</si>
  <si>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</si>
  <si>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</si>
  <si>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</si>
  <si>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</si>
  <si>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</si>
  <si>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</si>
  <si>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</si>
  <si>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</si>
  <si>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</si>
  <si>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</si>
  <si>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</si>
  <si>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</si>
  <si>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</si>
  <si>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</si>
  <si>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</si>
  <si>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</si>
  <si>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</si>
  <si>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</si>
  <si>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</si>
  <si>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</si>
  <si>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</si>
  <si>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</si>
  <si>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</si>
  <si>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</si>
  <si>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</si>
  <si>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</si>
  <si>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</si>
  <si>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</si>
  <si>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</si>
  <si>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</si>
  <si>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</si>
  <si>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</si>
  <si>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</si>
  <si>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</si>
  <si>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</si>
  <si>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</si>
  <si>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</si>
  <si>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</si>
  <si>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</si>
  <si>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</si>
  <si>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</si>
  <si>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</si>
  <si>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</si>
  <si>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</si>
  <si>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</si>
  <si>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</si>
  <si>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</si>
  <si>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</si>
  <si>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</si>
  <si>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</si>
  <si>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</si>
  <si>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</si>
  <si>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</si>
  <si>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</si>
  <si>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</si>
  <si>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</si>
  <si>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</si>
  <si>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</si>
  <si>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</si>
  <si>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</si>
  <si>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</si>
  <si>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</si>
  <si>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</si>
  <si>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</si>
  <si>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</si>
  <si>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</si>
  <si>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</si>
  <si>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</si>
  <si>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</si>
  <si>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</si>
  <si>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</si>
  <si>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</si>
  <si>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</si>
  <si>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</si>
  <si>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</si>
  <si>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</si>
  <si>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</si>
  <si>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</si>
  <si>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</si>
  <si>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</si>
  <si>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</si>
  <si>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</si>
  <si>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</si>
  <si>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</si>
  <si>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</si>
  <si>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</si>
  <si>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</si>
  <si>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</si>
  <si>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</si>
  <si>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</si>
  <si>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</si>
  <si>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</si>
  <si>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</si>
  <si>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</si>
  <si>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</si>
  <si>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</si>
  <si>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</si>
  <si>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</si>
  <si>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</si>
  <si>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</si>
  <si>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</si>
  <si>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</si>
  <si>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</si>
  <si>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</si>
  <si>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</si>
  <si>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</si>
  <si>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</si>
  <si>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</si>
  <si>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</si>
  <si>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</si>
  <si>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</si>
  <si>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</si>
  <si>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</si>
  <si>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</si>
  <si>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</si>
  <si>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</si>
  <si>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</si>
  <si>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</si>
  <si>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</si>
  <si>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</si>
  <si>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</si>
  <si>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</si>
  <si>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</si>
  <si>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</si>
  <si>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</si>
  <si>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</si>
  <si>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</si>
  <si>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</si>
  <si>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</si>
  <si>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</si>
  <si>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</si>
  <si>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</si>
  <si>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</si>
  <si>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</si>
  <si>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</si>
  <si>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</si>
  <si>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</si>
  <si>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</si>
  <si>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</si>
  <si>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</si>
  <si>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</si>
  <si>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</si>
  <si>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</si>
  <si>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</si>
  <si>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</si>
  <si>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</si>
  <si>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</si>
  <si>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</si>
  <si>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</si>
  <si>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</si>
  <si>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</si>
  <si>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</si>
  <si>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</si>
  <si>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</si>
  <si>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</si>
  <si>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</si>
  <si>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</si>
  <si>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</si>
  <si>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</si>
  <si>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</si>
  <si>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</si>
  <si>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</si>
  <si>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</si>
  <si>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</si>
  <si>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</si>
  <si>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</si>
  <si>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</si>
  <si>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</si>
  <si>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</si>
  <si>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</si>
  <si>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</si>
  <si>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</si>
  <si>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</si>
  <si>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</si>
  <si>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</si>
  <si>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</si>
  <si>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</si>
  <si>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</si>
  <si>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</si>
  <si>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</si>
  <si>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</si>
  <si>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</si>
  <si>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</si>
  <si>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</si>
  <si>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</si>
  <si>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</si>
  <si>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</si>
  <si>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</si>
  <si>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</si>
  <si>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</si>
  <si>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</si>
  <si>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</si>
  <si>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</si>
  <si>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</si>
  <si>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</si>
  <si>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</si>
  <si>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</si>
  <si>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</si>
  <si>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</si>
  <si>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</si>
  <si>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</si>
  <si>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</si>
  <si>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</si>
  <si>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</si>
  <si>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</si>
  <si>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</si>
  <si>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</si>
  <si>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</si>
  <si>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</si>
  <si>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</si>
  <si>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</si>
  <si>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</si>
  <si>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</si>
  <si>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</si>
  <si>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</si>
  <si>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</si>
  <si>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</si>
  <si>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</si>
  <si>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</si>
  <si>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</si>
  <si>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</si>
  <si>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</si>
  <si>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</si>
  <si>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</si>
  <si>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</si>
  <si>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</si>
  <si>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</si>
  <si>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</si>
  <si>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</si>
  <si>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</si>
  <si>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</si>
  <si>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</si>
  <si>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</si>
  <si>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</si>
  <si>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</si>
  <si>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</si>
  <si>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</si>
  <si>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</si>
  <si>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</si>
  <si>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</si>
  <si>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</si>
  <si>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</si>
  <si>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</si>
  <si>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</si>
  <si>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</si>
  <si>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</si>
  <si>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</si>
  <si>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</si>
  <si>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</si>
  <si>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</si>
  <si>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</si>
  <si>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</si>
  <si>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</si>
  <si>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</si>
  <si>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</si>
  <si>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</si>
  <si>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</si>
  <si>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</si>
  <si>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</si>
  <si>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</si>
  <si>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</si>
  <si>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</si>
  <si>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</si>
  <si>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</si>
  <si>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</si>
  <si>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</si>
  <si>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</si>
  <si>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</si>
  <si>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</si>
  <si>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</si>
  <si>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</si>
  <si>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</si>
  <si>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</si>
  <si>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</si>
  <si>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</si>
  <si>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</si>
  <si>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</si>
  <si>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</si>
  <si>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</si>
  <si>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</si>
  <si>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</si>
  <si>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</si>
  <si>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</si>
  <si>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</si>
  <si>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</si>
  <si>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</si>
  <si>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</si>
  <si>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</si>
  <si>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</si>
  <si>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</si>
  <si>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</si>
  <si>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</si>
  <si>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</si>
  <si>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</si>
  <si>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</si>
  <si>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</si>
  <si>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</si>
  <si>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</si>
  <si>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</si>
  <si>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</si>
  <si>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</si>
  <si>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</si>
  <si>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</si>
  <si>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</si>
  <si>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</si>
  <si>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</si>
  <si>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</si>
  <si>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</si>
  <si>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</si>
  <si>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</si>
  <si>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</si>
  <si>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</si>
  <si>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</si>
  <si>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</si>
  <si>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</si>
  <si>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</si>
  <si>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</si>
  <si>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</si>
  <si>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</si>
  <si>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</si>
  <si>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</si>
  <si>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</si>
  <si>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</si>
  <si>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</si>
  <si>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</si>
  <si>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</si>
  <si>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</si>
  <si>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</si>
  <si>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</si>
  <si>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</si>
  <si>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</si>
  <si>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</si>
  <si>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</si>
  <si>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</si>
  <si>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</si>
  <si>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</si>
  <si>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</si>
  <si>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</si>
  <si>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</si>
  <si>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</si>
  <si>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</si>
  <si>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</si>
  <si>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</si>
  <si>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</si>
  <si>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</si>
  <si>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</si>
  <si>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</si>
  <si>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</si>
  <si>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</si>
  <si>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</si>
  <si>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</si>
  <si>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</si>
  <si>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</si>
  <si>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</si>
  <si>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</si>
  <si>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</si>
  <si>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</si>
  <si>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</si>
  <si>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</si>
  <si>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</si>
  <si>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</si>
  <si>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</si>
  <si>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</si>
  <si>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</si>
  <si>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</si>
  <si>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</si>
  <si>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</si>
  <si>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</si>
  <si>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</si>
  <si>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</si>
  <si>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</si>
  <si>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</si>
  <si>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</si>
  <si>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</si>
  <si>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</si>
  <si>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</si>
  <si>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</si>
  <si>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</si>
  <si>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</si>
  <si>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</si>
  <si>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</si>
  <si>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</si>
  <si>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</si>
  <si>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</si>
  <si>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</si>
  <si>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</si>
  <si>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</si>
  <si>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</si>
  <si>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</si>
  <si>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</si>
  <si>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</si>
  <si>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</si>
  <si>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</si>
  <si>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</si>
  <si>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</si>
  <si>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</si>
  <si>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</si>
  <si>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</si>
  <si>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</si>
  <si>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</si>
  <si>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</si>
  <si>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</si>
  <si>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</si>
  <si>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</si>
  <si>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</si>
  <si>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</si>
  <si>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</si>
  <si>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</si>
  <si>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</si>
  <si>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</si>
  <si>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</si>
  <si>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</si>
  <si>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</si>
  <si>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</si>
  <si>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</si>
  <si>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</si>
  <si>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</si>
  <si>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</si>
  <si>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</si>
  <si>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</si>
  <si>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</si>
  <si>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</si>
  <si>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</si>
  <si>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</si>
  <si>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</si>
  <si>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</si>
  <si>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</si>
  <si>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</si>
  <si>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</si>
  <si>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</si>
  <si>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</si>
  <si>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</si>
  <si>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</si>
  <si>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</si>
  <si>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</si>
  <si>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</si>
  <si>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</si>
  <si>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</si>
  <si>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</si>
  <si>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</si>
  <si>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</si>
  <si>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</si>
  <si>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</si>
  <si>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</si>
  <si>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</si>
  <si>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</si>
  <si>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</si>
  <si>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</si>
  <si>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</si>
  <si>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</si>
  <si>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</si>
  <si>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</si>
  <si>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</si>
  <si>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</si>
  <si>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</si>
  <si>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</si>
  <si>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</si>
  <si>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</si>
  <si>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</si>
  <si>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</si>
  <si>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</si>
  <si>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</si>
  <si>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</si>
  <si>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</si>
  <si>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</si>
  <si>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</si>
  <si>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</si>
  <si>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</si>
  <si>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</si>
  <si>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</si>
  <si>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</si>
  <si>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</si>
  <si>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</si>
  <si>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</si>
  <si>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</si>
  <si>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</si>
  <si>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</si>
  <si>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</si>
  <si>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</si>
  <si>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</si>
  <si>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</si>
  <si>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</si>
  <si>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</si>
  <si>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</si>
  <si>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</si>
  <si>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</si>
  <si>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</si>
  <si>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</si>
  <si>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</si>
  <si>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</si>
  <si>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</si>
  <si>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</si>
  <si>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</si>
  <si>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</si>
  <si>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</si>
  <si>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</si>
  <si>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</si>
  <si>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</si>
  <si>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</si>
  <si>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</si>
  <si>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</si>
  <si>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</si>
  <si>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</si>
  <si>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</si>
  <si>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</si>
  <si>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</si>
  <si>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</si>
  <si>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</si>
  <si>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</si>
  <si>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</si>
  <si>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</si>
  <si>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</si>
  <si>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</si>
  <si>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</si>
  <si>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</si>
  <si>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</si>
  <si>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</si>
  <si>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</si>
  <si>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</si>
  <si>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</si>
  <si>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</si>
  <si>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</si>
  <si>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</si>
  <si>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</si>
  <si>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</si>
  <si>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</si>
  <si>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</si>
  <si>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</si>
  <si>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</si>
  <si>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</si>
  <si>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</si>
  <si>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</si>
  <si>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</si>
  <si>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</si>
  <si>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</si>
  <si>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</si>
  <si>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</si>
  <si>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</si>
  <si>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</si>
  <si>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</si>
  <si>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</si>
  <si>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</si>
  <si>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</si>
  <si>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</si>
  <si>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</si>
  <si>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</si>
  <si>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</si>
  <si>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</si>
  <si>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</si>
  <si>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</si>
  <si>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</si>
  <si>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</si>
  <si>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</si>
  <si>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</si>
  <si>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</si>
  <si>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</si>
  <si>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</si>
  <si>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</si>
  <si>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</si>
  <si>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</si>
  <si>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</si>
  <si>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</si>
  <si>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</si>
  <si>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</si>
  <si>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</si>
  <si>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</si>
  <si>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</si>
  <si>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</si>
  <si>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</si>
  <si>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</si>
  <si>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</si>
  <si>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</si>
  <si>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</si>
  <si>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</si>
  <si>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</si>
  <si>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</si>
  <si>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</si>
  <si>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</si>
  <si>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</si>
  <si>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</si>
  <si>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</si>
  <si>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</si>
  <si>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</si>
  <si>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</si>
  <si>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</si>
  <si>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</si>
  <si>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</si>
  <si>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</si>
  <si>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</si>
  <si>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</si>
  <si>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</si>
  <si>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</si>
  <si>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</si>
  <si>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</si>
  <si>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</si>
  <si>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</si>
  <si>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</si>
  <si>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</si>
  <si>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</si>
  <si>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</si>
  <si>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</si>
  <si>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</si>
  <si>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</si>
  <si>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</si>
  <si>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</si>
  <si>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</si>
  <si>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</si>
  <si>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</si>
  <si>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</si>
  <si>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</si>
  <si>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</si>
  <si>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</si>
  <si>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</si>
  <si>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</si>
  <si>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</si>
  <si>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</si>
  <si>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</si>
  <si>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</si>
  <si>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</si>
  <si>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</si>
  <si>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</si>
  <si>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</si>
  <si>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</si>
  <si>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</si>
  <si>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</si>
  <si>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</si>
  <si>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</si>
  <si>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</si>
  <si>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</si>
  <si>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</si>
  <si>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</si>
  <si>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</si>
  <si>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</si>
  <si>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</si>
  <si>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</si>
  <si>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</si>
  <si>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</si>
  <si>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</si>
  <si>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</si>
  <si>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</si>
  <si>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</si>
  <si>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</si>
  <si>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</si>
  <si>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</si>
  <si>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</si>
  <si>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</si>
  <si>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</si>
  <si>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</si>
  <si>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</si>
  <si>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</si>
  <si>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</si>
  <si>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</si>
  <si>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</si>
  <si>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</si>
  <si>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</si>
  <si>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</si>
  <si>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</si>
  <si>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</si>
  <si>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</si>
  <si>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</si>
  <si>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</si>
  <si>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</si>
  <si>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</si>
  <si>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</si>
  <si>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</si>
  <si>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</si>
  <si>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</si>
  <si>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</si>
  <si>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</si>
  <si>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</si>
  <si>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</si>
  <si>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</si>
  <si>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</si>
  <si>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</si>
  <si>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</si>
  <si>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</si>
  <si>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</si>
  <si>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</si>
  <si>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</si>
  <si>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</si>
  <si>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</si>
  <si>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</si>
  <si>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</si>
  <si>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</si>
  <si>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</si>
  <si>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</si>
  <si>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</si>
  <si>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</si>
  <si>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</si>
  <si>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</si>
  <si>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</si>
  <si>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</si>
  <si>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</si>
  <si>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</si>
  <si>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</si>
  <si>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</si>
  <si>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</si>
  <si>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</si>
  <si>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</si>
  <si>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</si>
  <si>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</si>
  <si>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</si>
  <si>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</si>
  <si>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</si>
  <si>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</si>
  <si>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</si>
  <si>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</si>
  <si>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</si>
  <si>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</si>
  <si>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</si>
  <si>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</si>
  <si>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</si>
  <si>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</si>
  <si>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</si>
  <si>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</si>
  <si>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</si>
  <si>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</si>
  <si>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</si>
  <si>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</si>
  <si>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</si>
  <si>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</si>
  <si>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</si>
  <si>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</si>
  <si>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</si>
  <si>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</si>
  <si>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</si>
  <si>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</si>
  <si>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</si>
  <si>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</si>
  <si>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</si>
  <si>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</si>
  <si>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</si>
  <si>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</si>
  <si>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</si>
  <si>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</si>
  <si>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</si>
  <si>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</si>
  <si>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</si>
  <si>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</si>
  <si>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</si>
  <si>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</si>
  <si>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</si>
  <si>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</si>
  <si>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</si>
  <si>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</si>
  <si>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</si>
  <si>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</si>
  <si>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</si>
  <si>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</si>
  <si>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</si>
  <si>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</si>
  <si>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</si>
  <si>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</si>
  <si>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</si>
  <si>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</si>
  <si>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</si>
  <si>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</si>
  <si>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</si>
  <si>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</si>
  <si>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</si>
  <si>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</si>
  <si>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</si>
  <si>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</si>
  <si>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</si>
  <si>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</si>
  <si>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</si>
  <si>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</si>
  <si>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</si>
  <si>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</si>
  <si>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</si>
  <si>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</si>
  <si>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</si>
  <si>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</si>
  <si>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</si>
  <si>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</si>
  <si>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</si>
  <si>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</si>
  <si>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</si>
  <si>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</si>
  <si>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</si>
  <si>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</si>
  <si>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</si>
  <si>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</si>
  <si>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</si>
  <si>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</si>
  <si>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</si>
  <si>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</si>
  <si>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</si>
  <si>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</si>
  <si>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</si>
  <si>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</si>
  <si>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</si>
  <si>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</si>
  <si>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</si>
  <si>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</si>
  <si>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</si>
  <si>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</si>
  <si>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</si>
  <si>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</si>
  <si>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</si>
  <si>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</si>
  <si>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</si>
  <si>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</si>
  <si>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</si>
  <si>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</si>
  <si>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</si>
  <si>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</si>
  <si>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</si>
  <si>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</si>
  <si>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</si>
  <si>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</si>
  <si>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</si>
  <si>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</si>
  <si>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</si>
  <si>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</si>
  <si>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</si>
  <si>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</si>
  <si>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</si>
  <si>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</si>
  <si>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</si>
  <si>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</si>
  <si>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</si>
  <si>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</si>
  <si>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</si>
  <si>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</si>
  <si>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</si>
  <si>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</si>
  <si>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</si>
  <si>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</si>
  <si>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</si>
  <si>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</si>
  <si>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</si>
  <si>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</si>
  <si>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</si>
  <si>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</si>
  <si>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</si>
  <si>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</si>
  <si>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</si>
  <si>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</si>
  <si>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</si>
  <si>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</si>
  <si>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</si>
  <si>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</si>
  <si>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</si>
  <si>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</si>
  <si>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</si>
  <si>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</si>
  <si>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</si>
  <si>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</si>
  <si>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</si>
  <si>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</si>
  <si>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</si>
  <si>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</si>
  <si>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</si>
  <si>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</si>
  <si>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</si>
  <si>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</si>
  <si>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</si>
  <si>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</si>
  <si>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</si>
  <si>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</si>
  <si>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</si>
  <si>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</si>
  <si>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</si>
  <si>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</si>
  <si>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</si>
  <si>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</si>
  <si>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</si>
  <si>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</si>
  <si>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</si>
  <si>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</si>
  <si>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</si>
  <si>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</si>
  <si>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</si>
  <si>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</si>
  <si>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</si>
  <si>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</si>
  <si>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</si>
  <si>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</si>
  <si>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</si>
  <si>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</si>
  <si>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</si>
  <si>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</si>
  <si>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</si>
  <si>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</si>
  <si>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</si>
  <si>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</si>
  <si>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</si>
  <si>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</si>
  <si>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</si>
  <si>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</si>
  <si>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</si>
  <si>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</si>
  <si>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</si>
  <si>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</si>
  <si>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</si>
  <si>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</si>
  <si>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</si>
  <si>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</si>
  <si>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</si>
  <si>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</si>
  <si>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</si>
  <si>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</si>
  <si>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</si>
  <si>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</si>
  <si>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</si>
  <si>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</si>
  <si>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</si>
  <si>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</si>
  <si>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</si>
  <si>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</si>
  <si>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</si>
  <si>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</si>
  <si>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</si>
  <si>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</si>
  <si>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</si>
  <si>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</si>
  <si>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</si>
  <si>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</si>
  <si>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</si>
  <si>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</si>
  <si>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</si>
  <si>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</si>
  <si>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</si>
  <si>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</si>
  <si>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</si>
  <si>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</si>
  <si>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</si>
  <si>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</si>
  <si>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</si>
  <si>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</si>
  <si>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</si>
  <si>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</si>
  <si>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</si>
  <si>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</si>
  <si>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</si>
  <si>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</si>
  <si>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</si>
  <si>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</si>
  <si>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</si>
  <si>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</si>
  <si>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</si>
  <si>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</si>
  <si>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</si>
  <si>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</si>
  <si>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</si>
  <si>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</si>
  <si>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</si>
  <si>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</si>
  <si>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</si>
  <si>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</si>
  <si>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</si>
  <si>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</si>
  <si>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</si>
  <si>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</si>
  <si>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</si>
  <si>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</si>
  <si>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</si>
  <si>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</si>
  <si>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</si>
  <si>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</si>
  <si>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</si>
  <si>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</si>
  <si>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</si>
  <si>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</si>
  <si>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</si>
  <si>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</si>
  <si>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</si>
  <si>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</si>
  <si>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</si>
  <si>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</si>
  <si>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</si>
  <si>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</si>
  <si>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</si>
  <si>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</si>
  <si>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</si>
  <si>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</si>
  <si>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</si>
  <si>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</si>
  <si>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</si>
  <si>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</si>
  <si>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</si>
  <si>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</si>
  <si>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</si>
  <si>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</si>
  <si>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</si>
  <si>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</si>
  <si>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</si>
  <si>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</si>
  <si>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</si>
  <si>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</si>
  <si>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</si>
  <si>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</si>
  <si>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</si>
  <si>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</si>
  <si>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</si>
  <si>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</si>
  <si>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</si>
  <si>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</si>
  <si>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</si>
  <si>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</si>
  <si>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</si>
  <si>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</si>
  <si>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</si>
  <si>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</si>
  <si>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</si>
  <si>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</si>
  <si>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</si>
  <si>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</si>
  <si>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</si>
  <si>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</si>
  <si>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</si>
  <si>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</si>
  <si>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</si>
  <si>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</si>
  <si>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</si>
  <si>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</si>
  <si>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</si>
  <si>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</si>
  <si>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</si>
  <si>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</si>
  <si>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</si>
  <si>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</si>
  <si>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</si>
  <si>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</si>
  <si>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</si>
  <si>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</si>
  <si>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</si>
  <si>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</si>
  <si>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</si>
  <si>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</si>
  <si>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</si>
  <si>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</si>
  <si>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</si>
  <si>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</si>
  <si>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</si>
  <si>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</si>
  <si>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</si>
  <si>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</si>
  <si>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</si>
  <si>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</si>
  <si>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</si>
  <si>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</si>
  <si>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</si>
  <si>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</si>
  <si>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</si>
  <si>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</si>
  <si>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</si>
  <si>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</si>
  <si>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</si>
  <si>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</si>
  <si>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</si>
  <si>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</si>
  <si>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</si>
  <si>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</si>
  <si>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</si>
  <si>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</si>
  <si>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</si>
  <si>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</si>
  <si>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</si>
  <si>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</si>
  <si>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</si>
  <si>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</si>
  <si>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</si>
  <si>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</si>
  <si>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</si>
  <si>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</si>
  <si>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</si>
  <si>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</si>
  <si>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</si>
  <si>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</si>
  <si>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</si>
  <si>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</si>
  <si>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</si>
  <si>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</si>
  <si>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</si>
  <si>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</si>
  <si>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</si>
  <si>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</si>
  <si>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</si>
  <si>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</si>
  <si>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</si>
  <si>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</si>
  <si>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</si>
  <si>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</si>
  <si>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</si>
  <si>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</si>
  <si>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</si>
  <si>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</si>
  <si>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</si>
  <si>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</si>
  <si>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</si>
  <si>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</si>
  <si>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</si>
  <si>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</si>
  <si>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</si>
  <si>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</si>
  <si>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</si>
  <si>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</si>
  <si>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</si>
  <si>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</si>
  <si>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</si>
  <si>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</si>
  <si>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</si>
  <si>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</si>
  <si>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</si>
  <si>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</si>
  <si>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</si>
  <si>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</si>
  <si>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</si>
  <si>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</si>
  <si>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</si>
  <si>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</si>
  <si>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</si>
  <si>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</si>
  <si>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</si>
  <si>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</si>
  <si>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</si>
  <si>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</si>
  <si>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</si>
  <si>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</si>
  <si>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</si>
  <si>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</si>
  <si>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</si>
  <si>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</si>
  <si>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</si>
  <si>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</si>
  <si>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</si>
  <si>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</si>
  <si>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</si>
  <si>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</si>
  <si>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</si>
  <si>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</si>
  <si>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</si>
  <si>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</si>
  <si>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</si>
  <si>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</si>
  <si>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</si>
  <si>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</si>
  <si>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</si>
  <si>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</si>
  <si>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</si>
  <si>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</si>
  <si>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</si>
  <si>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</si>
  <si>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</si>
  <si>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</si>
  <si>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</si>
  <si>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</si>
  <si>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</si>
  <si>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</si>
  <si>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</si>
  <si>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</si>
  <si>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</si>
  <si>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</si>
  <si>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</si>
  <si>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</si>
  <si>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</si>
  <si>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</si>
  <si>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</si>
  <si>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</si>
  <si>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</si>
  <si>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</si>
  <si>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</si>
  <si>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</si>
  <si>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</si>
  <si>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</si>
  <si>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</si>
  <si>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</si>
  <si>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</si>
  <si>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</si>
  <si>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</si>
  <si>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</si>
  <si>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</si>
  <si>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</si>
  <si>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</si>
  <si>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</si>
  <si>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</si>
  <si>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</si>
  <si>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</si>
  <si>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</si>
  <si>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</si>
  <si>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</si>
  <si>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</si>
  <si>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</si>
  <si>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</si>
  <si>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</si>
  <si>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</si>
  <si>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</si>
  <si>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</si>
  <si>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</si>
  <si>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</si>
  <si>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</si>
  <si>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</si>
  <si>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</si>
  <si>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</si>
  <si>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</si>
  <si>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</si>
  <si>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</si>
  <si>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</si>
  <si>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</si>
  <si>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</si>
  <si>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</si>
  <si>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</si>
  <si>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</si>
  <si>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</si>
  <si>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</si>
  <si>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</si>
  <si>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</si>
  <si>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</si>
  <si>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</si>
  <si>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</si>
  <si>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</si>
  <si>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</si>
  <si>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</si>
  <si>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</si>
  <si>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</si>
  <si>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</si>
  <si>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</si>
  <si>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</si>
  <si>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</si>
  <si>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</si>
  <si>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</si>
  <si>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</si>
  <si>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</si>
  <si>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</si>
  <si>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</si>
  <si>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</si>
  <si>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</si>
  <si>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</si>
  <si>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</si>
  <si>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</si>
  <si>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</si>
  <si>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</si>
  <si>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</si>
  <si>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</si>
  <si>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</si>
  <si>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</si>
  <si>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</si>
  <si>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</si>
  <si>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</si>
  <si>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</si>
  <si>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</si>
  <si>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</si>
  <si>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</si>
  <si>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</si>
  <si>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</si>
  <si>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</si>
  <si>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</si>
  <si>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</si>
  <si>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</si>
  <si>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</si>
  <si>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</si>
  <si>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</si>
  <si>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</si>
  <si>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</si>
  <si>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</si>
  <si>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</si>
  <si>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</si>
  <si>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</si>
  <si>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</si>
  <si>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</si>
  <si>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</si>
  <si>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</si>
  <si>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</si>
  <si>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</si>
  <si>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</si>
  <si>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</si>
  <si>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</si>
  <si>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</si>
  <si>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</si>
  <si>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</si>
  <si>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</si>
  <si>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</si>
  <si>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</si>
  <si>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</si>
  <si>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</si>
  <si>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</si>
  <si>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</si>
  <si>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</si>
  <si>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</si>
  <si>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</si>
  <si>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</si>
  <si>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</si>
  <si>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</si>
  <si>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</si>
  <si>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</si>
  <si>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</si>
  <si>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</si>
  <si>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</si>
  <si>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</si>
  <si>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</si>
  <si>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</si>
  <si>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</si>
  <si>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</si>
  <si>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</si>
  <si>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</si>
  <si>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</si>
  <si>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</si>
  <si>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</si>
  <si>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</si>
  <si>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</si>
  <si>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</si>
  <si>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</si>
  <si>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</si>
  <si>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</si>
  <si>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</si>
  <si>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</si>
  <si>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</si>
  <si>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</si>
  <si>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</si>
  <si>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</si>
  <si>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</si>
  <si>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</si>
  <si>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</si>
  <si>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</si>
  <si>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</si>
  <si>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</si>
  <si>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</si>
  <si>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</si>
  <si>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</si>
  <si>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</si>
  <si>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</si>
  <si>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</si>
  <si>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</si>
  <si>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</si>
  <si>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</si>
  <si>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</si>
  <si>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</si>
  <si>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</si>
  <si>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</si>
  <si>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</si>
  <si>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</si>
  <si>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</si>
  <si>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</si>
  <si>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</si>
  <si>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</si>
  <si>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</si>
  <si>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</si>
  <si>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</si>
  <si>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</si>
  <si>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</si>
  <si>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</si>
  <si>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</si>
  <si>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</si>
  <si>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</si>
  <si>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</si>
  <si>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</si>
  <si>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</si>
  <si>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</si>
  <si>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</si>
  <si>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</si>
  <si>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</si>
  <si>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</si>
  <si>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</si>
  <si>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</si>
  <si>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</si>
  <si>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</si>
  <si>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</si>
  <si>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</si>
  <si>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</si>
  <si>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</si>
  <si>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</si>
  <si>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</si>
  <si>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</si>
  <si>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</si>
  <si>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</si>
  <si>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</si>
  <si>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</si>
  <si>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</si>
  <si>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</si>
  <si>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</si>
  <si>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</si>
  <si>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</si>
  <si>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</si>
  <si>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</si>
  <si>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</si>
  <si>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</si>
  <si>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</si>
  <si>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</si>
  <si>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</si>
  <si>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</si>
  <si>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</si>
  <si>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</si>
  <si>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</si>
  <si>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</si>
  <si>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</si>
  <si>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</si>
  <si>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</si>
  <si>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</si>
  <si>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</si>
  <si>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</si>
  <si>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</si>
  <si>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</si>
  <si>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</si>
  <si>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</si>
  <si>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</si>
  <si>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</si>
  <si>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</si>
  <si>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</si>
  <si>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</si>
  <si>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</si>
  <si>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</si>
  <si>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</si>
  <si>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</si>
  <si>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</si>
  <si>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</si>
  <si>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</si>
  <si>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</si>
  <si>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</si>
  <si>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</si>
  <si>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</si>
  <si>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</si>
  <si>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</si>
  <si>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</si>
  <si>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</si>
  <si>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</si>
  <si>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</si>
  <si>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</si>
  <si>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</si>
  <si>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</si>
  <si>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</si>
  <si>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</si>
  <si>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</si>
  <si>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</si>
  <si>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</si>
  <si>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</si>
  <si>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</si>
  <si>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</si>
  <si>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</si>
  <si>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</si>
  <si>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</si>
  <si>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</si>
  <si>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</si>
  <si>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</si>
  <si>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</si>
  <si>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</si>
  <si>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</si>
  <si>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</si>
  <si>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</si>
  <si>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</si>
  <si>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</si>
  <si>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</si>
  <si>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</si>
  <si>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</si>
  <si>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</si>
  <si>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</si>
  <si>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</si>
  <si>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</si>
  <si>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</si>
  <si>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</si>
  <si>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</si>
  <si>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</si>
  <si>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</si>
  <si>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</si>
  <si>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</si>
  <si>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</si>
  <si>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</si>
  <si>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</si>
  <si>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</si>
  <si>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</si>
  <si>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</si>
  <si>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</si>
  <si>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</si>
  <si>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</si>
  <si>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</si>
  <si>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</si>
  <si>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</si>
  <si>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</si>
  <si>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</si>
  <si>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</si>
  <si>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</si>
  <si>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</si>
  <si>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</si>
  <si>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</si>
  <si>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</si>
  <si>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</si>
  <si>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</si>
  <si>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</si>
  <si>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</si>
  <si>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</si>
  <si>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</si>
  <si>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</si>
  <si>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</si>
  <si>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</si>
  <si>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</si>
  <si>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</si>
  <si>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</si>
  <si>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</si>
  <si>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</si>
  <si>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</si>
  <si>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</si>
  <si>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</si>
  <si>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</si>
  <si>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</si>
  <si>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</si>
  <si>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</si>
  <si>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</si>
  <si>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</si>
  <si>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</si>
  <si>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</si>
  <si>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</si>
  <si>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</si>
  <si>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</si>
  <si>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</si>
  <si>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</si>
  <si>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</si>
  <si>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</si>
  <si>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</si>
  <si>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</si>
  <si>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</si>
  <si>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</si>
  <si>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</si>
  <si>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</si>
  <si>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</si>
  <si>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</si>
  <si>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</si>
  <si>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</si>
  <si>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</si>
  <si>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</si>
  <si>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</si>
  <si>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</si>
  <si>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</si>
  <si>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</si>
  <si>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</si>
  <si>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</si>
  <si>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</si>
  <si>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</si>
  <si>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</si>
  <si>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</si>
  <si>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</si>
  <si>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</si>
  <si>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</si>
  <si>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</si>
  <si>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</si>
  <si>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</si>
  <si>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</si>
  <si>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</si>
  <si>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</si>
  <si>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</si>
  <si>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</si>
  <si>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</si>
  <si>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</si>
  <si>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</si>
  <si>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</si>
  <si>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</si>
  <si>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</si>
  <si>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</si>
  <si>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</si>
  <si>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</si>
  <si>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</si>
  <si>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</si>
  <si>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</si>
  <si>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</si>
  <si>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</si>
  <si>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</si>
  <si>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</si>
  <si>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</si>
  <si>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</si>
  <si>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</si>
  <si>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</si>
  <si>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</si>
  <si>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</si>
  <si>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</si>
  <si>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</si>
  <si>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</si>
  <si>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</si>
  <si>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</si>
  <si>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</si>
  <si>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</si>
  <si>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</si>
  <si>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</si>
  <si>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</si>
  <si>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</si>
  <si>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</si>
  <si>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</si>
  <si>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</si>
  <si>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</si>
  <si>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</si>
  <si>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</si>
  <si>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</si>
  <si>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</si>
  <si>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</si>
  <si>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</si>
  <si>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</si>
  <si>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</si>
  <si>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</si>
  <si>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</si>
  <si>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</si>
  <si>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</si>
  <si>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</si>
  <si>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</si>
  <si>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</si>
  <si>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</si>
  <si>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</si>
  <si>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</si>
  <si>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</si>
  <si>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</si>
  <si>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</si>
  <si>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</si>
  <si>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</si>
  <si>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</si>
  <si>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</si>
  <si>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</si>
  <si>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</si>
  <si>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</si>
  <si>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</si>
  <si>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</si>
  <si>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</si>
  <si>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</si>
  <si>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</si>
  <si>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</si>
  <si>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</si>
  <si>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</si>
  <si>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</si>
  <si>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</si>
  <si>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</si>
  <si>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</si>
  <si>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</si>
  <si>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</si>
  <si>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</si>
  <si>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</si>
  <si>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</si>
  <si>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</si>
  <si>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</si>
  <si>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</si>
  <si>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</si>
  <si>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</si>
  <si>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</si>
  <si>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</si>
  <si>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</si>
  <si>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</si>
  <si>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</si>
  <si>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</si>
  <si>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</si>
  <si>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</si>
  <si>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</si>
  <si>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</si>
  <si>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</si>
  <si>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</si>
  <si>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</si>
  <si>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</si>
  <si>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</si>
  <si>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</si>
  <si>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</si>
  <si>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</si>
  <si>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</si>
  <si>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</si>
  <si>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</si>
  <si>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</si>
  <si>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</si>
  <si>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</si>
  <si>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</si>
  <si>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</si>
  <si>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</si>
  <si>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</si>
  <si>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</si>
  <si>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</si>
  <si>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</si>
  <si>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</si>
  <si>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</si>
  <si>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</si>
  <si>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</si>
  <si>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</si>
  <si>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</si>
  <si>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</si>
  <si>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</si>
  <si>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</si>
  <si>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</si>
  <si>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</si>
  <si>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</si>
  <si>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</si>
  <si>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</si>
  <si>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</si>
  <si>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</si>
  <si>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</si>
  <si>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</si>
  <si>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</si>
  <si>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</si>
  <si>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</si>
  <si>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</si>
  <si>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</si>
  <si>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</si>
  <si>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</si>
  <si>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</si>
  <si>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</si>
  <si>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</si>
  <si>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</si>
  <si>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</si>
  <si>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</si>
  <si>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</si>
  <si>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</si>
  <si>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</si>
  <si>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</si>
  <si>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</si>
  <si>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</si>
  <si>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</si>
  <si>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</si>
  <si>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</si>
  <si>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</si>
  <si>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</si>
  <si>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</si>
  <si>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</si>
  <si>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</si>
  <si>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</si>
  <si>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</si>
  <si>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</si>
  <si>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</si>
  <si>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</si>
  <si>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</si>
  <si>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</si>
  <si>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</si>
  <si>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</si>
  <si>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</si>
  <si>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</si>
  <si>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</si>
  <si>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</si>
  <si>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</si>
  <si>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</si>
  <si>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</si>
  <si>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</si>
  <si>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</si>
  <si>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</si>
  <si>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</si>
  <si>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</si>
  <si>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</si>
  <si>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</si>
  <si>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</si>
  <si>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</si>
  <si>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</si>
  <si>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</si>
  <si>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</si>
  <si>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</si>
  <si>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</si>
  <si>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</si>
  <si>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</si>
  <si>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</si>
  <si>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</si>
  <si>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</si>
  <si>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</si>
  <si>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</si>
  <si>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</si>
  <si>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</si>
  <si>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</si>
  <si>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</si>
  <si>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</si>
  <si>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</si>
  <si>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</si>
  <si>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</si>
  <si>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</si>
  <si>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</si>
  <si>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</si>
  <si>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</si>
  <si>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</si>
  <si>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</si>
  <si>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</si>
  <si>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</si>
  <si>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</si>
  <si>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</si>
  <si>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</si>
  <si>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</si>
  <si>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</si>
  <si>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</si>
  <si>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</si>
  <si>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</si>
  <si>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</si>
  <si>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</si>
  <si>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</si>
  <si>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</si>
  <si>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</si>
  <si>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</si>
  <si>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</si>
  <si>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</si>
  <si>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</si>
  <si>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</si>
  <si>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</si>
  <si>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</si>
  <si>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</si>
  <si>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</si>
  <si>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</si>
  <si>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</si>
  <si>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</si>
  <si>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</si>
  <si>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</si>
  <si>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</si>
  <si>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</si>
  <si>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</si>
  <si>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</si>
  <si>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</si>
  <si>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</si>
  <si>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</si>
  <si>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</si>
  <si>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</si>
  <si>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</si>
  <si>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</si>
  <si>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</si>
  <si>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</si>
  <si>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</si>
  <si>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</si>
  <si>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</si>
  <si>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</si>
  <si>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</si>
  <si>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</si>
  <si>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</si>
  <si>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</si>
  <si>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</si>
  <si>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</si>
  <si>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</si>
  <si>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</si>
  <si>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</si>
  <si>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</si>
  <si>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</si>
  <si>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</si>
  <si>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</si>
  <si>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</si>
  <si>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</si>
  <si>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</si>
  <si>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</si>
  <si>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</si>
  <si>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</si>
  <si>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</si>
  <si>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</si>
  <si>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</si>
  <si>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</si>
  <si>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</si>
  <si>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</si>
  <si>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</si>
  <si>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</si>
  <si>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</si>
  <si>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</si>
  <si>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</si>
  <si>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</si>
  <si>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</si>
  <si>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</si>
  <si>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</si>
  <si>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</si>
  <si>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</si>
  <si>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</si>
  <si>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</si>
  <si>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</si>
  <si>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</si>
  <si>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</si>
  <si>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</si>
  <si>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</si>
  <si>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</si>
  <si>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</si>
  <si>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</si>
  <si>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</si>
  <si>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</si>
  <si>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</si>
  <si>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</si>
  <si>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</si>
  <si>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</si>
  <si>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</si>
  <si>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</si>
  <si>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</si>
  <si>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</si>
  <si>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</si>
  <si>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</si>
  <si>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</si>
  <si>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</si>
  <si>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</si>
  <si>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</si>
  <si>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</si>
  <si>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</si>
  <si>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</si>
  <si>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</si>
  <si>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</si>
  <si>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</si>
  <si>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</si>
  <si>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</si>
  <si>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</si>
  <si>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</si>
  <si>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</si>
  <si>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</si>
  <si>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</si>
  <si>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</si>
  <si>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</si>
  <si>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</si>
  <si>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</si>
  <si>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</si>
  <si>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</si>
  <si>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</si>
  <si>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</si>
  <si>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</si>
  <si>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</si>
  <si>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</si>
  <si>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</si>
  <si>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</si>
  <si>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</si>
  <si>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</si>
  <si>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</si>
  <si>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</si>
  <si>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</si>
  <si>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</si>
  <si>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</si>
  <si>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</si>
  <si>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</si>
  <si>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</si>
  <si>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</si>
  <si>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</si>
  <si>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</si>
  <si>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</si>
  <si>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</si>
  <si>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</si>
  <si>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</si>
  <si>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</si>
  <si>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</si>
  <si>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</si>
  <si>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</si>
  <si>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</si>
  <si>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</si>
  <si>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</si>
  <si>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</si>
  <si>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</si>
  <si>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</si>
  <si>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</si>
  <si>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</si>
  <si>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</si>
  <si>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</si>
  <si>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</si>
  <si>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</si>
  <si>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</si>
  <si>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</si>
  <si>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</si>
  <si>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</si>
  <si>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</si>
  <si>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</si>
  <si>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</si>
  <si>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</si>
  <si>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</si>
  <si>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</si>
  <si>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</si>
  <si>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</si>
  <si>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</si>
  <si>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</si>
  <si>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</si>
  <si>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</si>
  <si>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</si>
  <si>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</si>
  <si>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</si>
  <si>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</si>
  <si>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</si>
  <si>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</si>
  <si>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</si>
  <si>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</si>
  <si>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</si>
  <si>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</si>
  <si>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</si>
  <si>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</si>
  <si>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</si>
  <si>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</si>
  <si>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</si>
  <si>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</si>
  <si>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</si>
  <si>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</si>
  <si>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</si>
  <si>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</si>
  <si>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</si>
  <si>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</si>
  <si>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</si>
  <si>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</si>
  <si>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</si>
  <si>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</si>
  <si>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</si>
  <si>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</si>
  <si>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</si>
  <si>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</si>
  <si>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</si>
  <si>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</si>
  <si>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</si>
  <si>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</si>
  <si>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</si>
  <si>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</si>
  <si>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</si>
  <si>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</si>
  <si>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</si>
  <si>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</si>
  <si>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</si>
  <si>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</si>
  <si>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</si>
  <si>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</si>
  <si>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</si>
  <si>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</si>
  <si>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</si>
  <si>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</si>
  <si>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</si>
  <si>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</si>
  <si>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</si>
  <si>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</si>
  <si>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</si>
  <si>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</si>
  <si>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</si>
  <si>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</si>
  <si>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</si>
  <si>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</si>
  <si>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</si>
  <si>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</si>
  <si>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</si>
  <si>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</si>
  <si>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</si>
  <si>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</si>
  <si>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</si>
  <si>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</si>
  <si>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</si>
  <si>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</si>
  <si>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</si>
  <si>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</si>
  <si>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</si>
  <si>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</si>
  <si>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</si>
  <si>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</si>
  <si>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</si>
  <si>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</si>
  <si>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</si>
  <si>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</si>
  <si>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</si>
  <si>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</si>
  <si>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</si>
  <si>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</si>
  <si>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</si>
  <si>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</si>
  <si>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</si>
  <si>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</si>
  <si>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</si>
  <si>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</si>
  <si>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</si>
  <si>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</si>
  <si>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</si>
  <si>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</si>
  <si>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</si>
  <si>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</si>
  <si>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</si>
  <si>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</si>
  <si>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</si>
  <si>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</si>
  <si>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</si>
  <si>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</si>
  <si>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</si>
  <si>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</si>
  <si>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</si>
  <si>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</si>
  <si>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</si>
  <si>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</si>
  <si>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</si>
  <si>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</si>
  <si>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</si>
  <si>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</si>
  <si>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</si>
  <si>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</si>
  <si>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</si>
  <si>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</si>
  <si>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</si>
  <si>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</si>
  <si>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</si>
  <si>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</si>
  <si>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</si>
  <si>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</si>
  <si>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</si>
  <si>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</si>
  <si>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</si>
  <si>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</si>
  <si>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</si>
  <si>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</si>
  <si>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</si>
  <si>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</si>
  <si>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</si>
  <si>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</si>
  <si>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</si>
  <si>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</si>
  <si>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</si>
  <si>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</si>
  <si>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</si>
  <si>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</si>
  <si>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</si>
  <si>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</si>
  <si>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</si>
  <si>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</si>
  <si>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</si>
  <si>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</si>
  <si>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</si>
  <si>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</si>
  <si>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</si>
  <si>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</si>
  <si>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</si>
  <si>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</si>
  <si>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</si>
  <si>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</si>
  <si>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</si>
  <si>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</si>
  <si>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</si>
  <si>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</si>
  <si>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</si>
  <si>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</si>
  <si>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</si>
  <si>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</si>
  <si>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</si>
  <si>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</si>
  <si>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</si>
  <si>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</si>
  <si>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</si>
  <si>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</si>
  <si>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</si>
  <si>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</si>
  <si>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</si>
  <si>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</si>
  <si>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</si>
  <si>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</si>
  <si>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</si>
  <si>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</si>
  <si>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</si>
  <si>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</si>
  <si>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</si>
  <si>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</si>
  <si>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</si>
  <si>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</si>
  <si>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</si>
  <si>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</si>
  <si>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</si>
  <si>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</si>
  <si>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</si>
  <si>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</si>
  <si>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</si>
  <si>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</si>
  <si>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</si>
  <si>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</si>
  <si>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</si>
  <si>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</si>
  <si>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</si>
  <si>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</si>
  <si>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</si>
  <si>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</si>
  <si>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</si>
  <si>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</si>
  <si>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</si>
  <si>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</si>
  <si>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</si>
  <si>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</si>
  <si>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</si>
  <si>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</si>
  <si>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</si>
  <si>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</si>
  <si>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</si>
  <si>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</si>
  <si>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</si>
  <si>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</si>
  <si>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</si>
  <si>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</si>
  <si>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</si>
  <si>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</si>
  <si>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</si>
  <si>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</si>
  <si>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</si>
  <si>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</si>
  <si>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</si>
  <si>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</si>
  <si>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</si>
  <si>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</si>
  <si>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</si>
  <si>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</si>
  <si>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</si>
  <si>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</si>
  <si>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</si>
  <si>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</si>
  <si>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</si>
  <si>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</si>
  <si>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</si>
  <si>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</si>
  <si>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</si>
  <si>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</si>
  <si>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</si>
  <si>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</si>
  <si>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</si>
  <si>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</si>
  <si>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</si>
  <si>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</si>
  <si>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</si>
  <si>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</si>
  <si>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</si>
  <si>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</si>
  <si>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</si>
  <si>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</si>
  <si>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</si>
  <si>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</si>
  <si>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</si>
  <si>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</si>
  <si>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</si>
  <si>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</si>
  <si>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</si>
  <si>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</si>
  <si>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</si>
  <si>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</si>
  <si>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</si>
  <si>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</si>
  <si>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</si>
  <si>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</si>
  <si>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</si>
  <si>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</si>
  <si>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</si>
  <si>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</si>
  <si>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</si>
  <si>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</si>
  <si>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</si>
  <si>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</si>
  <si>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</si>
  <si>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</si>
  <si>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</si>
  <si>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</si>
  <si>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</si>
  <si>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</si>
  <si>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</si>
  <si>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</si>
  <si>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</si>
  <si>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</si>
  <si>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</si>
  <si>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</si>
  <si>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</si>
  <si>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</si>
  <si>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</si>
  <si>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</si>
  <si>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</si>
  <si>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</si>
  <si>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</si>
  <si>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</si>
  <si>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</si>
  <si>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</si>
  <si>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</si>
  <si>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</si>
  <si>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</si>
  <si>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</si>
  <si>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</si>
  <si>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</si>
  <si>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</si>
  <si>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</si>
  <si>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</si>
  <si>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</si>
  <si>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</si>
  <si>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</si>
  <si>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</si>
  <si>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</si>
  <si>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</si>
  <si>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</si>
  <si>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</si>
  <si>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</si>
  <si>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</si>
  <si>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</si>
  <si>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</si>
  <si>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</si>
  <si>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</si>
  <si>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</si>
  <si>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</si>
  <si>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</si>
  <si>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</si>
  <si>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</si>
  <si>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</si>
  <si>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</si>
  <si>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</si>
  <si>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</si>
  <si>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</si>
  <si>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</si>
  <si>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</si>
  <si>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</si>
  <si>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</si>
  <si>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</si>
  <si>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</si>
  <si>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</si>
  <si>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</si>
  <si>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</si>
  <si>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</si>
  <si>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</si>
  <si>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</si>
  <si>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</si>
  <si>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</si>
  <si>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</si>
  <si>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</si>
  <si>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</si>
  <si>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</si>
  <si>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</si>
  <si>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</si>
  <si>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</si>
  <si>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</si>
  <si>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</si>
  <si>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</si>
  <si>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</si>
  <si>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</si>
  <si>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</si>
  <si>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</si>
  <si>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</si>
  <si>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</si>
  <si>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</si>
  <si>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</si>
  <si>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</si>
  <si>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</si>
  <si>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</si>
  <si>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</si>
  <si>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</si>
  <si>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</si>
  <si>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</si>
  <si>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</si>
  <si>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</si>
  <si>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</si>
  <si>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</si>
  <si>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</si>
  <si>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</si>
  <si>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</si>
  <si>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</si>
  <si>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</si>
  <si>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</si>
  <si>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</si>
  <si>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</si>
  <si>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</si>
  <si>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</si>
  <si>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</si>
  <si>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</si>
  <si>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</si>
  <si>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</si>
  <si>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</si>
  <si>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</si>
  <si>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</si>
  <si>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</si>
  <si>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</si>
  <si>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</si>
  <si>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</si>
  <si>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</si>
  <si>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</si>
  <si>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</si>
  <si>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</si>
  <si>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</si>
  <si>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</si>
  <si>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</si>
  <si>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</si>
  <si>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</si>
  <si>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</si>
  <si>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</si>
  <si>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</si>
  <si>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</si>
  <si>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</si>
  <si>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</si>
  <si>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</si>
  <si>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</si>
  <si>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</si>
  <si>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</si>
  <si>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</si>
  <si>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</si>
  <si>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</si>
  <si>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</si>
  <si>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</si>
  <si>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</si>
  <si>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</si>
  <si>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</si>
  <si>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</si>
  <si>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</si>
  <si>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</si>
  <si>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</si>
  <si>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</si>
  <si>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</si>
  <si>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</si>
  <si>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</si>
  <si>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</si>
  <si>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</si>
  <si>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</si>
  <si>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</si>
  <si>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</si>
  <si>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</si>
  <si>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</si>
  <si>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</si>
  <si>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</si>
  <si>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</si>
  <si>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</si>
  <si>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</si>
  <si>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</si>
  <si>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</si>
  <si>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</si>
  <si>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</si>
  <si>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</si>
  <si>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</si>
  <si>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</si>
  <si>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</si>
  <si>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</si>
  <si>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</si>
  <si>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</si>
  <si>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</si>
  <si>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</si>
  <si>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</si>
  <si>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</si>
  <si>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</si>
  <si>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</si>
  <si>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</si>
  <si>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</si>
  <si>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</si>
  <si>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</si>
  <si>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</si>
  <si>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</si>
  <si>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</si>
  <si>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</si>
  <si>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</si>
  <si>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</si>
  <si>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</si>
  <si>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</si>
  <si>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</si>
  <si>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</si>
  <si>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</si>
  <si>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</si>
  <si>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</si>
  <si>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</si>
  <si>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</si>
  <si>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</si>
  <si>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</si>
  <si>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</si>
  <si>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</si>
  <si>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</si>
  <si>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</si>
  <si>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</si>
  <si>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</si>
  <si>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</si>
  <si>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</si>
  <si>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</si>
  <si>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</si>
  <si>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</si>
  <si>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</si>
  <si>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</si>
  <si>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</si>
  <si>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</si>
  <si>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</si>
  <si>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</si>
  <si>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</si>
  <si>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</si>
  <si>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</si>
  <si>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</si>
  <si>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</si>
  <si>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</si>
  <si>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</si>
  <si>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</si>
  <si>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</si>
  <si>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</si>
  <si>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</si>
  <si>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</si>
  <si>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</si>
  <si>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</si>
  <si>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</si>
  <si>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</si>
  <si>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</si>
  <si>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</si>
  <si>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</si>
  <si>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</si>
  <si>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</si>
  <si>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</si>
  <si>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</si>
  <si>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</si>
  <si>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</si>
  <si>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</si>
  <si>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</si>
  <si>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</si>
  <si>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</si>
  <si>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</si>
  <si>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</si>
  <si>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</si>
  <si>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</si>
  <si>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</si>
  <si>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</si>
  <si>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</si>
  <si>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</si>
  <si>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</si>
  <si>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</si>
  <si>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</si>
  <si>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</si>
  <si>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</si>
  <si>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</si>
  <si>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</si>
  <si>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</si>
  <si>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</si>
  <si>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</si>
  <si>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</si>
  <si>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</si>
  <si>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</si>
  <si>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</si>
  <si>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</si>
  <si>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</si>
  <si>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</si>
  <si>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</si>
  <si>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</si>
  <si>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</si>
  <si>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</si>
  <si>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</si>
  <si>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</si>
  <si>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</si>
  <si>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</si>
  <si>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</si>
  <si>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</si>
  <si>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</si>
  <si>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</si>
  <si>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</si>
  <si>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</si>
  <si>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</si>
  <si>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</si>
  <si>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</si>
  <si>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</si>
  <si>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</si>
  <si>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</si>
  <si>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</si>
  <si>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</si>
  <si>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</si>
  <si>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</si>
  <si>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</si>
  <si>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</si>
  <si>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</si>
  <si>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</si>
  <si>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</si>
  <si>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</si>
  <si>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</si>
  <si>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</si>
  <si>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</si>
  <si>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</si>
  <si>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</si>
  <si>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</si>
  <si>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</si>
  <si>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</si>
  <si>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</si>
  <si>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</si>
  <si>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</si>
  <si>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</si>
  <si>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</si>
  <si>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</si>
  <si>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</si>
  <si>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</si>
  <si>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</si>
  <si>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</si>
  <si>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</si>
  <si>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</si>
  <si>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</si>
  <si>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</si>
  <si>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</si>
  <si>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</si>
  <si>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</si>
  <si>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</si>
  <si>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</si>
  <si>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</si>
  <si>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</si>
  <si>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</si>
  <si>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</si>
  <si>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</si>
  <si>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</si>
  <si>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</si>
  <si>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</si>
  <si>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</si>
  <si>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</si>
  <si>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</si>
  <si>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</si>
  <si>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</si>
  <si>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</si>
  <si>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</si>
  <si>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</si>
  <si>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</si>
  <si>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</si>
  <si>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</si>
  <si>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</si>
  <si>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</si>
  <si>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</si>
  <si>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</si>
  <si>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</si>
  <si>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</si>
  <si>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</si>
  <si>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</si>
  <si>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</si>
  <si>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</si>
  <si>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</si>
  <si>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</si>
  <si>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</si>
  <si>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</si>
  <si>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</si>
  <si>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</si>
  <si>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</si>
  <si>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</si>
  <si>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</si>
  <si>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</si>
  <si>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</si>
  <si>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</si>
  <si>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</si>
  <si>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</si>
  <si>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</si>
  <si>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</si>
  <si>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</si>
  <si>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</si>
  <si>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</si>
  <si>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</si>
  <si>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</si>
  <si>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</si>
  <si>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</si>
  <si>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</si>
  <si>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</si>
  <si>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</si>
  <si>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</si>
  <si>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</si>
  <si>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</si>
  <si>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</si>
  <si>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</si>
  <si>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</si>
  <si>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</si>
  <si>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</si>
  <si>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</si>
  <si>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</si>
  <si>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</si>
  <si>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</si>
  <si>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</si>
  <si>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</si>
  <si>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</si>
  <si>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</si>
  <si>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</si>
  <si>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</si>
  <si>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</si>
  <si>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</si>
  <si>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</si>
  <si>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</si>
  <si>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</si>
  <si>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</si>
  <si>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</si>
  <si>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</si>
  <si>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</si>
  <si>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</si>
  <si>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</si>
  <si>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</si>
  <si>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</si>
  <si>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</si>
  <si>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</si>
  <si>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</si>
  <si>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</si>
  <si>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</si>
  <si>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</si>
  <si>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</si>
  <si>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</si>
  <si>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</si>
  <si>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</si>
  <si>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</si>
  <si>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</si>
  <si>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</si>
  <si>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</si>
  <si>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</si>
  <si>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</si>
  <si>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</si>
  <si>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</si>
  <si>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</si>
  <si>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</si>
  <si>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</si>
  <si>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</si>
  <si>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</si>
  <si>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</si>
  <si>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</si>
  <si>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</si>
  <si>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</si>
  <si>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</si>
  <si>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</si>
  <si>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</si>
  <si>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</si>
  <si>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</si>
  <si>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</si>
  <si>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</si>
  <si>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</si>
  <si>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</si>
  <si>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</si>
  <si>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</si>
  <si>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</si>
  <si>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</si>
  <si>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</si>
  <si>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</si>
  <si>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</si>
  <si>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</si>
  <si>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</si>
  <si>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</si>
  <si>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</si>
  <si>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</si>
  <si>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</si>
  <si>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</si>
  <si>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</si>
  <si>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</si>
  <si>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</si>
  <si>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</si>
  <si>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</si>
  <si>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</si>
  <si>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</si>
  <si>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</si>
  <si>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</si>
  <si>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</si>
  <si>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</si>
  <si>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</si>
  <si>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</si>
  <si>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</si>
  <si>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</si>
  <si>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</si>
  <si>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</si>
  <si>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</si>
  <si>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</si>
  <si>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</si>
  <si>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</si>
  <si>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</si>
  <si>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</si>
  <si>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</si>
  <si>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</si>
  <si>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</si>
  <si>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</si>
  <si>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</si>
  <si>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</si>
  <si>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</si>
  <si>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</si>
  <si>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</si>
  <si>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</si>
  <si>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</si>
  <si>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</si>
  <si>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</si>
  <si>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</si>
  <si>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</si>
  <si>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</si>
  <si>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</si>
  <si>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</si>
  <si>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</si>
  <si>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</si>
  <si>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</si>
  <si>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</si>
  <si>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</si>
  <si>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</si>
  <si>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</si>
  <si>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</si>
  <si>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</si>
  <si>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</si>
  <si>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</si>
  <si>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</si>
  <si>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</si>
  <si>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</si>
  <si>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</si>
  <si>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</si>
  <si>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</si>
  <si>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</si>
  <si>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</si>
  <si>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</si>
  <si>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</si>
  <si>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</si>
  <si>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</si>
  <si>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</si>
  <si>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</si>
  <si>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</si>
  <si>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</si>
  <si>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</si>
  <si>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</si>
  <si>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</si>
  <si>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</si>
  <si>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</si>
  <si>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</si>
  <si>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</si>
  <si>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</si>
  <si>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</si>
  <si>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</si>
  <si>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</si>
  <si>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</si>
  <si>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</si>
  <si>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</si>
  <si>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</si>
  <si>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</si>
  <si>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</si>
  <si>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</si>
  <si>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</si>
  <si>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</si>
  <si>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</si>
  <si>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</si>
  <si>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</si>
  <si>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</si>
  <si>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</si>
  <si>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</si>
  <si>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</si>
  <si>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</si>
  <si>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</si>
  <si>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</si>
  <si>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</si>
  <si>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</si>
  <si>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</si>
  <si>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</si>
  <si>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</si>
  <si>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</si>
  <si>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</si>
  <si>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</si>
  <si>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</si>
  <si>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</si>
  <si>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</si>
  <si>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</si>
  <si>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</si>
  <si>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</si>
  <si>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</si>
  <si>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</si>
  <si>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</si>
  <si>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</si>
  <si>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</si>
  <si>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</si>
  <si>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</si>
  <si>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</si>
  <si>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</si>
  <si>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</si>
  <si>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</si>
  <si>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</si>
  <si>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</si>
  <si>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</si>
  <si>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</si>
  <si>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</si>
  <si>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</si>
  <si>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</si>
  <si>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</si>
  <si>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</si>
  <si>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</si>
  <si>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</si>
  <si>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</si>
  <si>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</si>
  <si>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</si>
  <si>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</si>
  <si>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</si>
  <si>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</si>
  <si>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</si>
  <si>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</si>
  <si>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</si>
  <si>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</si>
  <si>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</si>
  <si>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</si>
  <si>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</si>
  <si>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</si>
  <si>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</si>
  <si>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</si>
  <si>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</si>
  <si>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</si>
  <si>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</si>
  <si>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</si>
  <si>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</si>
  <si>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</si>
  <si>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</si>
  <si>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</si>
  <si>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</si>
  <si>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</si>
  <si>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</si>
  <si>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</si>
  <si>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</si>
  <si>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</si>
  <si>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</si>
  <si>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</si>
  <si>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</si>
  <si>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</si>
  <si>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</si>
  <si>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</si>
  <si>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</si>
  <si>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</si>
  <si>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</si>
  <si>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</si>
  <si>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</si>
  <si>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</si>
  <si>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</si>
  <si>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</si>
  <si>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</si>
  <si>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</si>
  <si>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</si>
  <si>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</si>
  <si>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</si>
  <si>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</si>
  <si>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</si>
  <si>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</si>
  <si>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</si>
  <si>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</si>
  <si>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</si>
  <si>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</si>
  <si>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</si>
  <si>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</si>
  <si>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</si>
  <si>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</si>
  <si>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</si>
  <si>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</si>
  <si>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</si>
  <si>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</si>
  <si>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</si>
  <si>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</si>
  <si>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</si>
  <si>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</si>
  <si>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</si>
  <si>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</si>
  <si>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</si>
  <si>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</si>
  <si>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</si>
  <si>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</si>
  <si>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</si>
  <si>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</si>
  <si>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</si>
  <si>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</si>
  <si>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</si>
  <si>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</si>
  <si>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</si>
  <si>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</si>
  <si>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</si>
  <si>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</si>
  <si>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</si>
  <si>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</si>
  <si>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</si>
  <si>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</si>
  <si>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</si>
  <si>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</si>
  <si>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</si>
  <si>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</si>
  <si>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</si>
  <si>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</si>
  <si>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</si>
  <si>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</si>
  <si>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</si>
  <si>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</si>
  <si>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</si>
  <si>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</si>
  <si>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</si>
  <si>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</si>
  <si>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</si>
  <si>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</si>
  <si>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</si>
  <si>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</si>
  <si>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</si>
  <si>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</si>
  <si>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</si>
  <si>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</si>
  <si>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</si>
  <si>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</si>
  <si>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</si>
  <si>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</si>
  <si>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</si>
  <si>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</si>
  <si>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</si>
  <si>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</si>
  <si>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</si>
  <si>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</si>
  <si>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</si>
  <si>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</si>
  <si>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</si>
  <si>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</si>
  <si>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</si>
  <si>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</si>
  <si>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</si>
  <si>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</si>
  <si>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</si>
  <si>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</si>
  <si>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</si>
  <si>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</si>
  <si>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</si>
  <si>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</si>
  <si>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</si>
  <si>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</si>
  <si>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</si>
  <si>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</si>
  <si>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</si>
  <si>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</si>
  <si>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</si>
  <si>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</si>
  <si>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</si>
  <si>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</si>
  <si>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</si>
  <si>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</si>
  <si>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</si>
  <si>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</si>
  <si>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</si>
  <si>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</si>
  <si>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</si>
  <si>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</si>
  <si>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</si>
  <si>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</si>
  <si>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</si>
  <si>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</si>
  <si>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</si>
  <si>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</si>
  <si>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</si>
  <si>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</si>
  <si>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</si>
  <si>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</si>
  <si>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</si>
  <si>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</si>
  <si>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</si>
  <si>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</si>
  <si>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</si>
  <si>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</si>
  <si>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</si>
  <si>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</si>
  <si>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</si>
  <si>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</si>
  <si>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</si>
  <si>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</si>
  <si>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</si>
  <si>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</si>
  <si>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</si>
  <si>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</si>
  <si>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</si>
  <si>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</si>
  <si>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</si>
  <si>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</si>
  <si>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</si>
  <si>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</si>
  <si>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</si>
  <si>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</si>
  <si>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</si>
  <si>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</si>
  <si>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</si>
  <si>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</si>
  <si>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</si>
  <si>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</si>
  <si>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</si>
  <si>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</si>
  <si>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</si>
  <si>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</si>
  <si>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</si>
  <si>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</si>
  <si>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</si>
  <si>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</si>
  <si>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</si>
  <si>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</si>
  <si>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</si>
  <si>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</si>
  <si>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</si>
  <si>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</si>
  <si>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</si>
  <si>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</si>
  <si>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</si>
  <si>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</si>
  <si>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</si>
  <si>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</si>
  <si>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</si>
  <si>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</si>
  <si>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</si>
  <si>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</si>
  <si>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</si>
  <si>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</si>
  <si>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</si>
  <si>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</si>
  <si>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</si>
  <si>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</si>
  <si>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</si>
  <si>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</si>
  <si>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</si>
  <si>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</si>
  <si>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</si>
  <si>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</si>
  <si>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</si>
  <si>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</si>
  <si>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</si>
  <si>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</si>
  <si>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</si>
  <si>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</si>
  <si>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</si>
  <si>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</si>
  <si>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</si>
  <si>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</si>
  <si>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</si>
  <si>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</si>
  <si>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</si>
  <si>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</si>
  <si>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</si>
  <si>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</si>
  <si>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</si>
  <si>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</si>
  <si>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</si>
  <si>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</si>
  <si>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</si>
  <si>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</si>
  <si>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</si>
  <si>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</si>
  <si>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</si>
  <si>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</si>
  <si>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</si>
  <si>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</si>
  <si>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</si>
  <si>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</si>
  <si>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</si>
  <si>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</si>
  <si>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</si>
  <si>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</si>
  <si>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</si>
  <si>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</si>
  <si>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</si>
  <si>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</si>
  <si>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</si>
  <si>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</si>
  <si>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</si>
  <si>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</si>
  <si>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</si>
  <si>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</si>
  <si>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</si>
  <si>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</si>
  <si>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</si>
  <si>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</si>
  <si>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</si>
  <si>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</si>
  <si>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</si>
  <si>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</si>
  <si>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</si>
  <si>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</si>
  <si>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</si>
  <si>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</si>
  <si>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</si>
  <si>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</si>
  <si>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</si>
  <si>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</si>
  <si>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</si>
  <si>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</si>
  <si>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</si>
  <si>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</si>
  <si>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</si>
  <si>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</si>
  <si>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</si>
  <si>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</si>
  <si>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</si>
  <si>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</si>
  <si>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</si>
  <si>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</si>
  <si>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</si>
  <si>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</si>
  <si>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</si>
  <si>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</si>
  <si>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</si>
  <si>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</si>
  <si>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</si>
  <si>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</si>
  <si>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</si>
  <si>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</si>
  <si>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</si>
  <si>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</si>
  <si>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</si>
  <si>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</si>
  <si>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</si>
  <si>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</si>
  <si>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</si>
  <si>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</si>
  <si>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</si>
  <si>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</si>
  <si>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</si>
  <si>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</si>
  <si>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</si>
  <si>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</si>
  <si>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</si>
  <si>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</si>
  <si>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</si>
  <si>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</si>
  <si>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</si>
  <si>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</si>
  <si>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</si>
  <si>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</si>
  <si>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</si>
  <si>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</si>
  <si>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</si>
  <si>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</si>
  <si>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</si>
  <si>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</si>
  <si>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</si>
  <si>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</si>
  <si>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</si>
  <si>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</si>
  <si>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</si>
  <si>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</si>
  <si>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</si>
  <si>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</si>
  <si>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</si>
  <si>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</si>
  <si>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</si>
  <si>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</si>
  <si>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</si>
  <si>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</si>
  <si>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</si>
  <si>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</si>
  <si>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</si>
  <si>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</si>
  <si>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</si>
  <si>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</si>
  <si>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</si>
  <si>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</si>
  <si>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</si>
  <si>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</si>
  <si>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</si>
  <si>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</si>
  <si>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</si>
  <si>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</si>
  <si>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</si>
  <si>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</si>
  <si>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</si>
  <si>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</si>
  <si>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</si>
  <si>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</si>
  <si>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</si>
  <si>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</si>
  <si>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</si>
  <si>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</si>
  <si>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</si>
  <si>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</si>
  <si>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</si>
  <si>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</si>
  <si>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</si>
  <si>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</si>
  <si>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</si>
  <si>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</si>
  <si>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</si>
  <si>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</si>
  <si>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</si>
  <si>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</si>
  <si>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</si>
  <si>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</si>
  <si>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</si>
  <si>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</si>
  <si>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</si>
  <si>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</si>
  <si>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</si>
  <si>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</si>
  <si>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</si>
  <si>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</si>
  <si>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</si>
  <si>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</si>
  <si>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</si>
  <si>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</si>
  <si>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</si>
  <si>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</si>
  <si>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</si>
  <si>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</si>
  <si>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</si>
  <si>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</si>
  <si>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</si>
  <si>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</si>
  <si>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</si>
  <si>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</si>
  <si>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</si>
  <si>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</si>
  <si>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</si>
  <si>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</si>
  <si>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</si>
  <si>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</si>
  <si>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</si>
  <si>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</si>
  <si>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</si>
  <si>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</si>
  <si>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</si>
  <si>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</si>
  <si>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</si>
  <si>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</si>
  <si>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</si>
  <si>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</si>
  <si>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</si>
  <si>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</si>
  <si>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</si>
  <si>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</si>
  <si>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</si>
  <si>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</si>
  <si>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</si>
  <si>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</si>
  <si>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</si>
  <si>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</si>
  <si>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</si>
  <si>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</si>
  <si>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</si>
  <si>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</si>
  <si>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</si>
  <si>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</si>
  <si>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</si>
  <si>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</si>
  <si>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</si>
  <si>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</si>
  <si>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</si>
  <si>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</si>
  <si>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</si>
  <si>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</si>
  <si>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</si>
  <si>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</si>
  <si>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</si>
  <si>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</si>
  <si>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</si>
  <si>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</si>
  <si>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</si>
  <si>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</si>
  <si>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</si>
  <si>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</si>
  <si>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</si>
  <si>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</si>
  <si>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</si>
  <si>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</si>
  <si>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</si>
  <si>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</si>
  <si>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</si>
  <si>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</si>
  <si>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</si>
  <si>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</si>
  <si>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</si>
  <si>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</si>
  <si>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</si>
  <si>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</si>
  <si>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</si>
  <si>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</si>
  <si>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</si>
  <si>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</si>
  <si>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</si>
  <si>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</si>
  <si>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</si>
  <si>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</si>
  <si>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</si>
  <si>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</si>
  <si>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</si>
  <si>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</si>
  <si>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</si>
  <si>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</si>
  <si>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</si>
  <si>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</si>
  <si>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</si>
  <si>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</si>
  <si>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</si>
  <si>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</si>
  <si>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</si>
  <si>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</si>
  <si>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</si>
  <si>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</si>
  <si>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</si>
  <si>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</si>
  <si>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</si>
  <si>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</si>
  <si>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</si>
  <si>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</si>
  <si>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</si>
  <si>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</si>
  <si>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</si>
  <si>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</si>
  <si>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</si>
  <si>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</si>
  <si>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</si>
  <si>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</si>
  <si>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</si>
  <si>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</si>
  <si>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</si>
  <si>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</si>
  <si>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</si>
  <si>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</si>
  <si>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</si>
  <si>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</si>
  <si>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</si>
  <si>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</si>
  <si>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</si>
  <si>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</si>
  <si>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</si>
  <si>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</si>
  <si>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</si>
  <si>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</si>
  <si>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</si>
  <si>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</si>
  <si>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</si>
  <si>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</si>
  <si>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</si>
  <si>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</si>
  <si>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</si>
  <si>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</si>
  <si>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</si>
  <si>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</si>
  <si>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</si>
  <si>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</si>
  <si>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</si>
  <si>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</si>
  <si>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</si>
  <si>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</si>
  <si>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</si>
  <si>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</si>
  <si>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</si>
  <si>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</si>
  <si>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</si>
  <si>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</si>
  <si>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</si>
  <si>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</si>
  <si>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</si>
  <si>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</si>
  <si>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</si>
  <si>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</si>
  <si>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</si>
  <si>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</si>
  <si>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</si>
  <si>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</si>
  <si>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</si>
  <si>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</si>
  <si>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</si>
  <si>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</si>
  <si>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</si>
  <si>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</si>
  <si>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</si>
  <si>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</si>
  <si>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</si>
  <si>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</si>
  <si>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</si>
  <si>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</si>
  <si>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</si>
  <si>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</si>
  <si>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</si>
  <si>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</si>
  <si>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</si>
  <si>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</si>
  <si>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</si>
  <si>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</si>
  <si>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</si>
  <si>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</si>
  <si>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</si>
  <si>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</si>
  <si>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</si>
  <si>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</si>
  <si>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</si>
  <si>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</si>
  <si>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</si>
  <si>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</si>
  <si>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</si>
  <si>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</si>
  <si>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</si>
  <si>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</si>
  <si>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</si>
  <si>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</si>
  <si>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</si>
  <si>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</si>
  <si>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</si>
  <si>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</si>
  <si>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</si>
  <si>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</si>
  <si>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</si>
  <si>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</si>
  <si>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</si>
  <si>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</si>
  <si>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</si>
  <si>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</si>
  <si>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</si>
  <si>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</si>
  <si>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</si>
  <si>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</si>
  <si>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</si>
  <si>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</si>
  <si>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</si>
  <si>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</si>
  <si>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</si>
  <si>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</si>
  <si>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</si>
  <si>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</si>
  <si>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</si>
  <si>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</si>
  <si>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</si>
  <si>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</si>
  <si>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</si>
  <si>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</si>
  <si>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</si>
  <si>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</si>
  <si>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</si>
  <si>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</si>
  <si>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</si>
  <si>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</si>
  <si>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</si>
  <si>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</si>
  <si>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</si>
  <si>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</si>
  <si>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</si>
  <si>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</si>
  <si>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</si>
  <si>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</si>
  <si>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</si>
  <si>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</si>
  <si>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</si>
  <si>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</si>
  <si>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</si>
  <si>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</si>
  <si>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</si>
  <si>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</si>
  <si>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</si>
  <si>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</si>
  <si>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</si>
  <si>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</si>
  <si>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</si>
  <si>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</si>
  <si>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</si>
  <si>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</si>
  <si>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</si>
  <si>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</si>
  <si>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</si>
  <si>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</si>
  <si>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</si>
  <si>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</si>
  <si>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</si>
  <si>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</si>
  <si>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</si>
  <si>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</si>
  <si>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</si>
  <si>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</si>
  <si>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</si>
  <si>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</si>
  <si>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</si>
  <si>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</si>
  <si>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</si>
  <si>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</si>
  <si>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</si>
  <si>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</si>
  <si>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</si>
  <si>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</si>
  <si>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</si>
  <si>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</si>
  <si>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</si>
  <si>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</si>
  <si>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</si>
  <si>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</si>
  <si>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</si>
  <si>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</si>
  <si>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</si>
  <si>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</si>
  <si>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</si>
  <si>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</si>
  <si>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</si>
  <si>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</si>
  <si>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</si>
  <si>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</si>
  <si>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</si>
  <si>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</si>
  <si>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</si>
  <si>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</si>
  <si>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</si>
  <si>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</si>
  <si>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</si>
  <si>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</si>
  <si>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</si>
  <si>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</si>
  <si>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</si>
  <si>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</si>
  <si>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</si>
  <si>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</si>
  <si>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</si>
  <si>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</si>
  <si>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</si>
  <si>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</si>
  <si>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</si>
  <si>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</si>
  <si>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</si>
  <si>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</si>
  <si>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</si>
  <si>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</si>
  <si>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</si>
  <si>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</si>
  <si>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</si>
  <si>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</si>
  <si>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</si>
  <si>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</si>
  <si>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</si>
  <si>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</si>
  <si>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</si>
  <si>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</si>
  <si>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</si>
  <si>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</si>
  <si>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</si>
  <si>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</si>
  <si>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</si>
  <si>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</si>
  <si>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</si>
  <si>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</si>
  <si>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</si>
  <si>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</si>
  <si>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</si>
  <si>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</si>
  <si>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</si>
  <si>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</si>
  <si>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</si>
  <si>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</si>
  <si>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</si>
  <si>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</si>
  <si>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</si>
  <si>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</si>
  <si>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</si>
  <si>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</si>
  <si>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</si>
  <si>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</si>
  <si>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</si>
  <si>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</si>
  <si>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</si>
  <si>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</si>
  <si>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</si>
  <si>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</si>
  <si>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</si>
  <si>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</si>
  <si>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</si>
  <si>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</si>
  <si>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</si>
  <si>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</si>
  <si>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</si>
  <si>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</si>
  <si>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</si>
  <si>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</si>
  <si>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</si>
  <si>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</si>
  <si>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</si>
  <si>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</si>
  <si>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</si>
  <si>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</si>
  <si>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</si>
  <si>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</si>
  <si>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</si>
  <si>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</si>
  <si>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</si>
  <si>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</si>
  <si>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</si>
  <si>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</si>
  <si>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</si>
  <si>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</si>
  <si>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</si>
  <si>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</si>
  <si>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</si>
  <si>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</si>
  <si>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</si>
  <si>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</si>
  <si>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</si>
  <si>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</si>
  <si>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</si>
  <si>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</si>
  <si>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</si>
  <si>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</si>
  <si>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</si>
  <si>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</si>
  <si>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</si>
  <si>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</si>
  <si>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</si>
  <si>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</si>
  <si>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</si>
  <si>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</si>
  <si>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</si>
  <si>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</si>
  <si>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</si>
  <si>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</si>
  <si>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</si>
  <si>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</si>
  <si>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</si>
  <si>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</si>
  <si>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</si>
  <si>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</si>
  <si>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</si>
  <si>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</si>
  <si>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</si>
  <si>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</si>
  <si>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</si>
  <si>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</si>
  <si>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</si>
  <si>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</si>
  <si>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</si>
  <si>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</si>
  <si>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</si>
  <si>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</si>
  <si>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</si>
  <si>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</si>
  <si>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</si>
  <si>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</si>
  <si>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</si>
  <si>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</si>
  <si>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</si>
  <si>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</si>
  <si>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</si>
  <si>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</si>
  <si>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</si>
  <si>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</si>
  <si>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</si>
  <si>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</si>
  <si>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</si>
  <si>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</si>
  <si>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</si>
  <si>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</si>
  <si>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</si>
  <si>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</si>
  <si>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</si>
  <si>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</si>
  <si>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</si>
  <si>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</si>
  <si>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</si>
  <si>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</si>
  <si>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</si>
  <si>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</si>
  <si>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</si>
  <si>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</si>
  <si>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</si>
  <si>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</si>
  <si>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</si>
  <si>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</si>
  <si>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</si>
  <si>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</si>
  <si>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</si>
  <si>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</si>
  <si>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</si>
  <si>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</si>
  <si>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</si>
  <si>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</si>
  <si>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</si>
  <si>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</si>
  <si>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</si>
  <si>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</si>
  <si>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</si>
  <si>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</si>
  <si>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</si>
  <si>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</si>
  <si>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</si>
  <si>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</si>
  <si>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</si>
  <si>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</si>
  <si>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</si>
  <si>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</si>
  <si>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</si>
  <si>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</si>
  <si>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</si>
  <si>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</si>
  <si>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</si>
  <si>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</si>
  <si>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</si>
  <si>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</si>
  <si>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</si>
  <si>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</si>
  <si>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</si>
  <si>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</si>
  <si>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</si>
  <si>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</si>
  <si>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</si>
  <si>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</si>
  <si>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</si>
  <si>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</si>
  <si>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</si>
  <si>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</si>
  <si>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</si>
  <si>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</si>
  <si>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</si>
  <si>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</si>
  <si>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</si>
  <si>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</si>
  <si>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</si>
  <si>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</si>
  <si>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</si>
  <si>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</si>
  <si>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</si>
  <si>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</si>
  <si>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</si>
  <si>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</si>
  <si>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</si>
  <si>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</si>
  <si>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</si>
  <si>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</si>
  <si>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</si>
  <si>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</si>
  <si>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</si>
  <si>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</si>
  <si>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</si>
  <si>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</si>
  <si>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</si>
  <si>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</si>
  <si>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</si>
  <si>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</si>
  <si>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</si>
  <si>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</si>
  <si>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</si>
  <si>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</si>
  <si>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</si>
  <si>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</si>
  <si>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</si>
  <si>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</si>
  <si>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</si>
  <si>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</si>
  <si>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</si>
  <si>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</si>
  <si>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</si>
  <si>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</si>
  <si>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</si>
  <si>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</si>
  <si>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</si>
  <si>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</si>
  <si>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</si>
  <si>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</si>
  <si>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</si>
  <si>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</si>
  <si>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</si>
  <si>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</si>
  <si>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</si>
  <si>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</si>
  <si>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</si>
  <si>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</si>
  <si>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</si>
  <si>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</si>
  <si>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</si>
  <si>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</si>
  <si>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</si>
  <si>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</si>
  <si>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</si>
  <si>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</si>
  <si>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</si>
  <si>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</si>
  <si>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</si>
  <si>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</si>
  <si>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</si>
  <si>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</si>
  <si>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</si>
  <si>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</si>
  <si>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</si>
  <si>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</si>
  <si>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</si>
  <si>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</si>
  <si>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</si>
  <si>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</si>
  <si>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</si>
  <si>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</si>
  <si>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</si>
  <si>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</si>
  <si>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</si>
  <si>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</si>
  <si>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</si>
  <si>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</si>
  <si>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</si>
  <si>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</si>
  <si>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</si>
  <si>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</si>
  <si>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</si>
  <si>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</si>
  <si>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</si>
  <si>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</si>
  <si>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</si>
  <si>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</si>
  <si>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</si>
  <si>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</si>
  <si>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</si>
  <si>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</si>
  <si>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</si>
  <si>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</si>
  <si>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</si>
  <si>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</si>
  <si>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</si>
  <si>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</si>
  <si>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</si>
  <si>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</si>
  <si>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</si>
  <si>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</si>
  <si>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</si>
  <si>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</si>
  <si>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</si>
  <si>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</si>
  <si>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</si>
  <si>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</si>
  <si>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</si>
  <si>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</si>
  <si>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</si>
  <si>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</si>
  <si>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</si>
  <si>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</si>
  <si>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</si>
  <si>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</si>
  <si>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</si>
  <si>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</si>
  <si>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</si>
  <si>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</si>
  <si>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</si>
  <si>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</si>
  <si>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</si>
  <si>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</si>
  <si>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</si>
  <si>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</si>
  <si>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</si>
  <si>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</si>
  <si>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</si>
  <si>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</si>
  <si>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</si>
  <si>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</si>
  <si>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</si>
  <si>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</si>
  <si>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</si>
  <si>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</si>
  <si>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</si>
  <si>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</si>
  <si>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</si>
  <si>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</si>
  <si>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</si>
  <si>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</si>
  <si>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</si>
  <si>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</si>
  <si>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</si>
  <si>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</si>
  <si>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</si>
  <si>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</si>
  <si>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</si>
  <si>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</si>
  <si>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</si>
  <si>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</si>
  <si>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</si>
  <si>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</si>
  <si>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</si>
  <si>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</si>
  <si>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</si>
  <si>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</si>
  <si>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</si>
  <si>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</si>
  <si>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</si>
  <si>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</si>
  <si>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</si>
  <si>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</si>
  <si>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</si>
  <si>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</si>
  <si>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</si>
  <si>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</si>
  <si>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</si>
  <si>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</si>
  <si>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</si>
  <si>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</si>
  <si>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</si>
  <si>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</si>
  <si>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</si>
  <si>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</si>
  <si>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</si>
  <si>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</si>
  <si>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</si>
  <si>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</si>
  <si>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</si>
  <si>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</si>
  <si>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</si>
  <si>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</si>
  <si>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</si>
  <si>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</si>
  <si>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</si>
  <si>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</si>
  <si>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</si>
  <si>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</si>
  <si>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</si>
  <si>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</si>
  <si>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</si>
  <si>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</si>
  <si>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</si>
  <si>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</si>
  <si>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</si>
  <si>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</si>
  <si>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</si>
  <si>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</si>
  <si>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</si>
  <si>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</si>
  <si>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</si>
  <si>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</si>
  <si>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</si>
  <si>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</si>
  <si>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</si>
  <si>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</si>
  <si>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</si>
  <si>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</si>
  <si>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</si>
  <si>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</si>
  <si>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</si>
  <si>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</si>
  <si>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</si>
  <si>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</si>
  <si>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</si>
  <si>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</si>
  <si>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</si>
  <si>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</si>
  <si>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</si>
  <si>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</si>
  <si>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</si>
  <si>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</si>
  <si>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</si>
  <si>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</si>
  <si>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</si>
  <si>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</si>
  <si>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</si>
  <si>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</si>
  <si>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</si>
  <si>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</si>
  <si>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</si>
  <si>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</si>
  <si>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</si>
  <si>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</si>
  <si>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</si>
  <si>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</si>
  <si>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</si>
  <si>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</si>
  <si>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</si>
  <si>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</si>
  <si>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</si>
  <si>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</si>
  <si>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</si>
  <si>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</si>
  <si>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</si>
  <si>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</si>
  <si>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</si>
  <si>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</si>
  <si>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</si>
  <si>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</si>
  <si>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</si>
  <si>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</si>
  <si>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</si>
  <si>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</si>
  <si>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</si>
  <si>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</si>
  <si>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</si>
  <si>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</si>
  <si>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</si>
  <si>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</si>
  <si>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</si>
  <si>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</si>
  <si>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</si>
  <si>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</si>
  <si>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</si>
  <si>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</si>
  <si>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</si>
  <si>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</si>
  <si>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</si>
  <si>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</si>
  <si>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</si>
  <si>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</si>
  <si>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</si>
  <si>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</si>
  <si>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</si>
  <si>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</si>
  <si>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</si>
  <si>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</si>
  <si>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</si>
  <si>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</si>
  <si>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</si>
  <si>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</si>
  <si>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</si>
  <si>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</si>
  <si>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</si>
  <si>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</si>
  <si>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</si>
  <si>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</si>
  <si>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</si>
  <si>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</si>
  <si>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</si>
  <si>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</si>
  <si>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</si>
  <si>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</si>
  <si>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</si>
  <si>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</si>
  <si>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</si>
  <si>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</si>
  <si>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</si>
  <si>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</si>
  <si>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</si>
  <si>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</si>
  <si>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</si>
  <si>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</si>
  <si>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</si>
  <si>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</si>
  <si>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</si>
  <si>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</si>
  <si>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</si>
  <si>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</si>
  <si>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</si>
  <si>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</si>
  <si>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</si>
  <si>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</si>
  <si>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</si>
  <si>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</si>
  <si>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</si>
  <si>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</si>
  <si>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</si>
  <si>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</si>
  <si>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</si>
  <si>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</si>
  <si>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</si>
  <si>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</si>
  <si>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</si>
  <si>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</si>
  <si>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</si>
  <si>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</si>
  <si>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</si>
  <si>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</si>
  <si>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</si>
  <si>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</si>
  <si>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</si>
  <si>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</si>
  <si>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</si>
  <si>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</si>
  <si>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</si>
  <si>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</si>
  <si>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</si>
  <si>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</si>
  <si>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</si>
  <si>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</si>
  <si>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</si>
  <si>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</si>
  <si>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</si>
  <si>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</si>
  <si>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</si>
  <si>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</si>
  <si>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</si>
  <si>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</si>
  <si>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</si>
  <si>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</si>
  <si>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</si>
  <si>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</si>
  <si>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</si>
  <si>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</si>
  <si>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</si>
  <si>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</si>
  <si>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</si>
  <si>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</si>
  <si>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</si>
  <si>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</si>
  <si>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</si>
  <si>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</si>
  <si>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</si>
  <si>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</si>
  <si>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</si>
  <si>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</si>
  <si>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</si>
  <si>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</si>
  <si>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</si>
  <si>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</si>
  <si>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</si>
  <si>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</si>
  <si>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</si>
  <si>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</si>
  <si>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</si>
  <si>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</si>
  <si>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</si>
  <si>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</si>
  <si>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</si>
  <si>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</si>
  <si>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</si>
  <si>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</si>
  <si>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</si>
  <si>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</si>
  <si>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</si>
  <si>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</si>
  <si>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</si>
  <si>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</si>
  <si>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</si>
  <si>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</si>
  <si>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</si>
  <si>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</si>
  <si>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</si>
  <si>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</si>
  <si>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</si>
  <si>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</si>
  <si>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</si>
  <si>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</si>
  <si>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</si>
  <si>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</si>
  <si>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</si>
  <si>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</si>
  <si>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</si>
  <si>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</si>
  <si>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</si>
  <si>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</si>
  <si>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</si>
  <si>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</si>
  <si>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</si>
  <si>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</si>
  <si>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</si>
  <si>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</si>
  <si>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</si>
  <si>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</si>
  <si>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</si>
  <si>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</si>
  <si>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</si>
  <si>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</si>
  <si>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</si>
  <si>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</si>
  <si>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</si>
  <si>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</si>
  <si>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</si>
  <si>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</si>
  <si>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</si>
  <si>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</si>
  <si>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</si>
  <si>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</si>
  <si>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</si>
  <si>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</si>
  <si>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</si>
  <si>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</si>
  <si>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</si>
  <si>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</si>
  <si>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</si>
  <si>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</si>
  <si>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</si>
  <si>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</si>
  <si>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</si>
  <si>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</si>
  <si>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</si>
  <si>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</si>
  <si>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</si>
  <si>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</si>
  <si>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</si>
  <si>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</si>
  <si>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</si>
  <si>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</si>
  <si>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</si>
  <si>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</si>
  <si>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</si>
  <si>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</si>
  <si>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</si>
  <si>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</si>
  <si>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</si>
  <si>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</si>
  <si>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</si>
  <si>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</si>
  <si>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</si>
  <si>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</si>
  <si>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</si>
  <si>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</si>
  <si>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</si>
  <si>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</si>
  <si>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</si>
  <si>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</si>
  <si>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</si>
  <si>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</si>
  <si>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</si>
  <si>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</si>
  <si>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</si>
  <si>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</si>
  <si>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</si>
  <si>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</si>
  <si>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</si>
  <si>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</si>
  <si>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</si>
  <si>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</si>
  <si>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</si>
  <si>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</si>
  <si>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</si>
  <si>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</si>
  <si>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</si>
  <si>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</si>
  <si>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</si>
  <si>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</si>
  <si>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</si>
  <si>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</si>
  <si>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</si>
  <si>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</si>
  <si>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</si>
  <si>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</si>
  <si>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</si>
  <si>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</si>
  <si>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</si>
  <si>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</si>
  <si>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</si>
  <si>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</si>
  <si>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</si>
  <si>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</si>
  <si>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</si>
  <si>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</si>
  <si>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</si>
  <si>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</si>
  <si>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</si>
  <si>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</si>
  <si>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</si>
  <si>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</si>
  <si>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</si>
  <si>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</si>
  <si>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</si>
  <si>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</si>
  <si>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</si>
  <si>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</si>
  <si>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</si>
  <si>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</si>
  <si>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</si>
  <si>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</si>
  <si>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</si>
  <si>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</si>
  <si>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</si>
  <si>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</si>
  <si>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</si>
  <si>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</si>
  <si>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</si>
  <si>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</si>
  <si>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</si>
  <si>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</si>
  <si>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</si>
  <si>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</si>
  <si>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</si>
  <si>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</si>
  <si>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</si>
  <si>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</si>
  <si>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</si>
  <si>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</si>
  <si>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</si>
  <si>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</si>
  <si>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</si>
  <si>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</si>
  <si>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</si>
  <si>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</si>
  <si>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</si>
  <si>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</si>
  <si>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</si>
  <si>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</si>
  <si>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</si>
  <si>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</si>
  <si>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</si>
  <si>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</si>
  <si>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</si>
  <si>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</si>
  <si>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</si>
  <si>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</si>
  <si>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</si>
  <si>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</si>
  <si>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</si>
  <si>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</si>
  <si>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</si>
  <si>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</si>
  <si>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</si>
  <si>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</si>
  <si>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</si>
  <si>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</si>
  <si>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</si>
  <si>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</si>
  <si>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</si>
  <si>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</si>
  <si>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</si>
  <si>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</si>
  <si>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</si>
  <si>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</si>
  <si>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</si>
  <si>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</si>
  <si>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</si>
  <si>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</si>
  <si>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</si>
  <si>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</si>
  <si>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</si>
  <si>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</si>
  <si>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</si>
  <si>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</si>
  <si>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</si>
  <si>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</si>
  <si>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</si>
  <si>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</si>
  <si>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</si>
  <si>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</si>
  <si>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</si>
  <si>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</si>
  <si>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</si>
  <si>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</si>
  <si>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</si>
  <si>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</si>
  <si>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</si>
  <si>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</si>
  <si>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</si>
  <si>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</si>
  <si>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</si>
  <si>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</si>
  <si>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</si>
  <si>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</si>
  <si>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</si>
  <si>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</si>
  <si>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</si>
  <si>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</si>
  <si>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</si>
  <si>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</si>
  <si>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</si>
  <si>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</si>
  <si>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</si>
  <si>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</si>
  <si>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</si>
  <si>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</si>
  <si>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</si>
  <si>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</si>
  <si>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</si>
  <si>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</si>
  <si>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</si>
  <si>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</si>
  <si>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</si>
  <si>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</si>
  <si>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</si>
  <si>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</si>
  <si>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</si>
  <si>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</si>
  <si>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</si>
  <si>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</si>
  <si>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</si>
  <si>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</si>
  <si>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</si>
  <si>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</si>
  <si>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</si>
  <si>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</si>
  <si>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</si>
  <si>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</si>
  <si>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</si>
  <si>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</si>
  <si>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</si>
  <si>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</si>
  <si>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</si>
  <si>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</si>
  <si>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</si>
  <si>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</si>
  <si>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</si>
  <si>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</si>
  <si>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</si>
  <si>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</si>
  <si>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</si>
  <si>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</si>
  <si>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</si>
  <si>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</si>
  <si>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</si>
  <si>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</si>
  <si>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</si>
  <si>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</si>
  <si>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</si>
  <si>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</si>
  <si>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</si>
  <si>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</si>
  <si>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</si>
  <si>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</si>
  <si>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</si>
  <si>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</si>
  <si>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</si>
  <si>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</si>
  <si>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</si>
  <si>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</si>
  <si>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</si>
  <si>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</si>
  <si>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</si>
  <si>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</si>
  <si>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</si>
  <si>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</si>
  <si>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</si>
  <si>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</si>
  <si>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</si>
  <si>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</si>
  <si>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</si>
  <si>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</si>
  <si>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</si>
  <si>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</si>
  <si>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</si>
  <si>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</si>
  <si>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</si>
  <si>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</si>
  <si>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</si>
  <si>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</si>
  <si>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</si>
  <si>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</si>
  <si>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</si>
  <si>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</si>
  <si>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</si>
  <si>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</si>
  <si>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</si>
  <si>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</si>
  <si>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</si>
  <si>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</si>
  <si>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</si>
  <si>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</si>
  <si>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</si>
  <si>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</si>
  <si>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</si>
  <si>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</si>
  <si>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</si>
  <si>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</si>
  <si>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</si>
  <si>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</si>
  <si>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</si>
  <si>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</si>
  <si>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</si>
  <si>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</si>
  <si>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</si>
  <si>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</si>
  <si>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</si>
  <si>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</si>
  <si>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</si>
  <si>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</si>
  <si>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</si>
  <si>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</si>
  <si>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</si>
  <si>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</si>
  <si>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</si>
  <si>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</si>
  <si>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</si>
  <si>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</si>
  <si>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</si>
  <si>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</si>
  <si>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</si>
  <si>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</si>
  <si>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</si>
  <si>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</si>
  <si>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</si>
  <si>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</si>
  <si>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</si>
  <si>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</si>
  <si>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</si>
  <si>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</si>
  <si>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</si>
  <si>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</si>
  <si>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</si>
  <si>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</si>
  <si>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</si>
  <si>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</si>
  <si>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</si>
  <si>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</si>
  <si>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</si>
  <si>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</si>
  <si>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</si>
  <si>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</si>
  <si>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</si>
  <si>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</si>
  <si>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</si>
  <si>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</si>
  <si>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</si>
  <si>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</si>
  <si>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</si>
  <si>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</si>
  <si>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</si>
  <si>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</si>
  <si>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</si>
  <si>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</si>
  <si>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</si>
  <si>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</si>
  <si>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</si>
  <si>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</si>
  <si>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</si>
  <si>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</si>
  <si>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</si>
  <si>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</si>
  <si>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</si>
  <si>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</si>
  <si>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</si>
  <si>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</si>
  <si>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</si>
  <si>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</si>
  <si>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</si>
  <si>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</si>
  <si>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</si>
  <si>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</si>
  <si>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</si>
  <si>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</si>
  <si>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</si>
  <si>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</si>
  <si>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</si>
  <si>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</si>
  <si>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</si>
  <si>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</si>
  <si>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</si>
  <si>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</si>
  <si>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</si>
  <si>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</si>
  <si>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</si>
  <si>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</si>
  <si>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</si>
  <si>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</si>
  <si>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</si>
  <si>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</si>
  <si>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</si>
  <si>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</si>
  <si>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</si>
  <si>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</si>
  <si>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</si>
  <si>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</si>
  <si>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</si>
  <si>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</si>
  <si>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</si>
  <si>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</si>
  <si>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</si>
  <si>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</si>
  <si>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</si>
  <si>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</si>
  <si>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</si>
  <si>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</si>
  <si>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</si>
  <si>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</si>
  <si>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</si>
  <si>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</si>
  <si>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</si>
  <si>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</si>
  <si>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</si>
  <si>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</si>
  <si>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</si>
  <si>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</si>
  <si>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</si>
  <si>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</si>
  <si>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</si>
  <si>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</si>
  <si>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</si>
  <si>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</si>
  <si>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</si>
  <si>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</si>
  <si>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</si>
  <si>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</si>
  <si>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</si>
  <si>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</si>
  <si>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</si>
  <si>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</si>
  <si>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</si>
  <si>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</si>
  <si>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</si>
  <si>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</si>
  <si>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</si>
  <si>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</si>
  <si>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</si>
  <si>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</si>
  <si>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</si>
  <si>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</si>
  <si>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</si>
  <si>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</si>
  <si>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</si>
  <si>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</si>
  <si>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</si>
  <si>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</si>
  <si>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</si>
  <si>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</si>
  <si>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</si>
  <si>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</si>
  <si>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</si>
  <si>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</si>
  <si>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</si>
  <si>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</si>
  <si>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</si>
  <si>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</si>
  <si>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</si>
  <si>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</si>
  <si>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</si>
  <si>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</si>
  <si>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</si>
  <si>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</si>
  <si>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</si>
  <si>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</si>
  <si>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</si>
  <si>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</si>
  <si>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</si>
  <si>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</si>
  <si>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</si>
  <si>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</si>
  <si>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</si>
  <si>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</si>
  <si>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</si>
  <si>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</si>
  <si>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</si>
  <si>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</si>
  <si>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</si>
  <si>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</si>
  <si>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</si>
  <si>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</si>
  <si>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</si>
  <si>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</si>
  <si>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</si>
  <si>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</si>
  <si>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</si>
  <si>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</si>
  <si>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</si>
  <si>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</si>
  <si>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</si>
  <si>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</si>
  <si>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</si>
  <si>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</si>
  <si>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</si>
  <si>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</si>
  <si>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</si>
  <si>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</si>
  <si>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</si>
  <si>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</si>
  <si>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</si>
  <si>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</si>
  <si>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</si>
  <si>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</si>
  <si>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</si>
  <si>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</si>
  <si>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</si>
  <si>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</si>
  <si>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</si>
  <si>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</si>
  <si>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</si>
  <si>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</si>
  <si>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</si>
  <si>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</si>
  <si>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</si>
  <si>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</si>
  <si>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</si>
  <si>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</si>
  <si>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</si>
  <si>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</si>
  <si>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</si>
  <si>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</si>
  <si>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</si>
  <si>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</si>
  <si>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</si>
  <si>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</si>
  <si>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</si>
  <si>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</si>
  <si>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</si>
  <si>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</si>
  <si>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</si>
  <si>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</si>
  <si>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</si>
  <si>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</si>
  <si>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</si>
  <si>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</si>
  <si>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</si>
  <si>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</si>
  <si>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</si>
  <si>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</si>
  <si>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</si>
  <si>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</si>
  <si>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</si>
  <si>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</si>
  <si>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</si>
  <si>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</si>
  <si>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</si>
  <si>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</si>
  <si>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</si>
  <si>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</si>
  <si>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</si>
  <si>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</si>
  <si>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</si>
  <si>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</si>
  <si>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</si>
  <si>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</si>
  <si>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</si>
  <si>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</si>
  <si>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</si>
  <si>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</si>
  <si>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</si>
  <si>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</si>
  <si>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</si>
  <si>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</si>
  <si>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</si>
  <si>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</si>
  <si>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</si>
  <si>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</si>
  <si>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</si>
  <si>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</si>
  <si>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</si>
  <si>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</si>
  <si>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</si>
  <si>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</si>
  <si>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</si>
  <si>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</si>
  <si>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</si>
  <si>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</si>
  <si>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</si>
  <si>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</si>
  <si>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</si>
  <si>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</si>
  <si>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</si>
  <si>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</si>
  <si>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</si>
  <si>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</si>
  <si>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</si>
  <si>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</si>
  <si>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</si>
  <si>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</si>
  <si>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</si>
  <si>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</si>
  <si>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</si>
  <si>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</si>
  <si>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</si>
  <si>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</si>
  <si>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</si>
  <si>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</si>
  <si>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</si>
  <si>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</si>
  <si>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</si>
  <si>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</si>
  <si>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</si>
  <si>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</si>
  <si>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</si>
  <si>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</si>
  <si>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</si>
  <si>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</si>
  <si>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</si>
  <si>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</si>
  <si>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</si>
  <si>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</si>
  <si>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</si>
  <si>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</si>
  <si>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</si>
  <si>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</si>
  <si>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</si>
  <si>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</si>
  <si>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</si>
  <si>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</si>
  <si>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</si>
  <si>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</si>
  <si>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</si>
  <si>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</si>
  <si>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</si>
  <si>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</si>
  <si>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</si>
  <si>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</si>
  <si>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</si>
  <si>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</si>
  <si>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</si>
  <si>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</si>
  <si>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</si>
  <si>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</si>
  <si>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</si>
  <si>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</si>
  <si>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</si>
  <si>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</si>
  <si>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</si>
  <si>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</si>
  <si>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</si>
  <si>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</si>
  <si>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</si>
  <si>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</si>
  <si>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</si>
  <si>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</si>
  <si>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</si>
  <si>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</si>
  <si>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</si>
  <si>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</si>
  <si>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</si>
  <si>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</si>
  <si>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</si>
  <si>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</si>
  <si>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</si>
  <si>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</si>
  <si>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</si>
  <si>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</si>
  <si>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</si>
  <si>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</si>
  <si>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</si>
  <si>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</si>
  <si>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</si>
  <si>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</si>
  <si>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</si>
  <si>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</si>
  <si>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</si>
  <si>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</si>
  <si>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</si>
  <si>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</si>
  <si>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</si>
  <si>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</si>
  <si>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</si>
  <si>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</si>
  <si>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</si>
  <si>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</si>
  <si>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</si>
  <si>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</si>
  <si>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</si>
  <si>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</si>
  <si>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</si>
  <si>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</si>
  <si>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</si>
  <si>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</si>
  <si>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</si>
  <si>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</si>
  <si>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</si>
  <si>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</si>
  <si>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</si>
  <si>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</si>
  <si>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</si>
  <si>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</si>
  <si>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</si>
  <si>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</si>
  <si>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</si>
  <si>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</si>
  <si>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</si>
  <si>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</si>
  <si>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</si>
  <si>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</si>
  <si>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</si>
  <si>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</si>
  <si>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</si>
  <si>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</si>
  <si>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</si>
  <si>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</si>
  <si>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</si>
  <si>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</si>
  <si>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</si>
  <si>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</si>
  <si>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</si>
  <si>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</si>
  <si>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</si>
  <si>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</si>
  <si>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</si>
  <si>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</si>
  <si>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</si>
  <si>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</si>
  <si>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</si>
  <si>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</si>
  <si>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</si>
  <si>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</si>
  <si>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</si>
  <si>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</si>
  <si>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</si>
  <si>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</si>
  <si>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</si>
  <si>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</si>
  <si>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</si>
  <si>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</si>
  <si>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</si>
  <si>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</si>
  <si>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</si>
  <si>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</si>
  <si>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</si>
  <si>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</si>
  <si>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</si>
  <si>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</si>
  <si>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</si>
  <si>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</si>
  <si>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</si>
  <si>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</si>
  <si>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</si>
  <si>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</si>
  <si>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</si>
  <si>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</si>
  <si>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</si>
  <si>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</si>
  <si>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</si>
  <si>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</si>
  <si>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</si>
  <si>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</si>
  <si>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</si>
  <si>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</si>
  <si>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</si>
  <si>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</si>
  <si>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</si>
  <si>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</si>
  <si>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</si>
  <si>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</si>
  <si>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</si>
  <si>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</si>
  <si>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</si>
  <si>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</si>
  <si>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</si>
  <si>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</si>
  <si>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</si>
  <si>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</si>
  <si>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</si>
  <si>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</si>
  <si>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</si>
  <si>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</si>
  <si>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</si>
  <si>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</si>
  <si>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</si>
  <si>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</si>
  <si>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</si>
  <si>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</si>
  <si>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</si>
  <si>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</si>
  <si>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</si>
  <si>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</si>
  <si>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</si>
  <si>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</si>
  <si>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</si>
  <si>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</si>
  <si>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</si>
  <si>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</si>
  <si>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</si>
  <si>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</si>
  <si>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</si>
  <si>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</si>
  <si>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</si>
  <si>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</si>
  <si>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</si>
  <si>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</si>
  <si>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</si>
  <si>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</si>
  <si>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</si>
  <si>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</si>
  <si>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</si>
  <si>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</si>
  <si>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</si>
  <si>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</si>
  <si>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</si>
  <si>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</si>
  <si>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</si>
  <si>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</si>
  <si>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</si>
  <si>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</si>
  <si>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</si>
  <si>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</si>
  <si>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</si>
  <si>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</si>
  <si>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</si>
  <si>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</si>
  <si>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</si>
  <si>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</si>
  <si>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</si>
  <si>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</si>
  <si>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</si>
  <si>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</si>
  <si>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</si>
  <si>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</si>
  <si>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</si>
  <si>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</si>
  <si>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</si>
  <si>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</si>
  <si>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</si>
  <si>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</si>
  <si>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</si>
  <si>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</si>
  <si>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</si>
  <si>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</si>
  <si>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</si>
  <si>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</si>
  <si>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</si>
  <si>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</si>
  <si>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</si>
  <si>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</si>
  <si>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</si>
  <si>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</si>
  <si>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</si>
  <si>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</si>
  <si>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</si>
  <si>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</si>
  <si>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</si>
  <si>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</si>
  <si>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</si>
  <si>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</si>
  <si>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</si>
  <si>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</si>
  <si>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</si>
  <si>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</si>
  <si>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</si>
  <si>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</si>
  <si>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</si>
  <si>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</si>
  <si>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</si>
  <si>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</si>
  <si>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</si>
  <si>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</si>
  <si>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</si>
  <si>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</si>
  <si>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</si>
  <si>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</si>
  <si>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</si>
  <si>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</si>
  <si>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</si>
  <si>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</si>
  <si>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</si>
  <si>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</si>
  <si>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</si>
  <si>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</si>
  <si>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</si>
  <si>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</si>
  <si>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</si>
  <si>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</si>
  <si>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</si>
  <si>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</si>
  <si>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</si>
  <si>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</si>
  <si>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</si>
  <si>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</si>
  <si>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</si>
  <si>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</si>
  <si>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</si>
  <si>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</si>
  <si>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</si>
  <si>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</si>
  <si>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</si>
  <si>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</si>
  <si>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</si>
  <si>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</si>
  <si>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</si>
  <si>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</si>
  <si>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</si>
  <si>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</si>
  <si>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</si>
  <si>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</si>
  <si>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</si>
  <si>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</si>
  <si>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</si>
  <si>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</si>
  <si>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</si>
  <si>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</si>
  <si>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</si>
  <si>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</si>
  <si>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</si>
  <si>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</si>
  <si>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</si>
  <si>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</si>
  <si>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</si>
  <si>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</si>
  <si>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</si>
  <si>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</si>
  <si>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</si>
  <si>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</si>
  <si>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</si>
  <si>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</si>
  <si>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</si>
  <si>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</si>
  <si>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</si>
  <si>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</si>
  <si>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</si>
  <si>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</si>
  <si>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</si>
  <si>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</si>
  <si>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</si>
  <si>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</si>
  <si>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</si>
  <si>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</si>
  <si>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</si>
  <si>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</si>
  <si>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</si>
  <si>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</si>
  <si>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</si>
  <si>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</si>
  <si>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</si>
  <si>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</si>
  <si>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</si>
  <si>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</si>
  <si>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</si>
  <si>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</si>
  <si>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</si>
  <si>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</si>
  <si>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</si>
  <si>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</si>
  <si>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</si>
  <si>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</si>
  <si>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</si>
  <si>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</si>
  <si>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</si>
  <si>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</si>
  <si>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</si>
  <si>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</si>
  <si>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</si>
  <si>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</si>
  <si>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</si>
  <si>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</si>
  <si>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</si>
  <si>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</si>
  <si>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</si>
  <si>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</si>
  <si>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</si>
  <si>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</si>
  <si>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</si>
  <si>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</si>
  <si>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</si>
  <si>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</si>
  <si>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</si>
  <si>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</si>
  <si>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</si>
  <si>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</si>
  <si>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</si>
  <si>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</si>
  <si>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</si>
  <si>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</si>
  <si>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</si>
  <si>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</si>
  <si>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</si>
  <si>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</si>
  <si>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</si>
  <si>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</si>
  <si>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</si>
  <si>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</si>
  <si>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</si>
  <si>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</si>
  <si>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</si>
  <si>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</si>
  <si>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</si>
  <si>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</si>
  <si>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</si>
  <si>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</si>
  <si>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</si>
  <si>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</si>
  <si>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</si>
  <si>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</si>
  <si>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</si>
  <si>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</si>
  <si>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</si>
  <si>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</si>
  <si>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</si>
  <si>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</si>
  <si>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</si>
  <si>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</si>
  <si>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</si>
  <si>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</si>
  <si>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</si>
  <si>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</si>
  <si>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</si>
  <si>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</si>
  <si>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</si>
  <si>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</si>
  <si>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</si>
  <si>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</si>
  <si>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</si>
  <si>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</si>
  <si>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</si>
  <si>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</si>
  <si>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</si>
  <si>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</si>
  <si>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</si>
  <si>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</si>
  <si>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</si>
  <si>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</si>
  <si>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</si>
  <si>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</si>
  <si>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</si>
  <si>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</si>
  <si>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</si>
  <si>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</si>
  <si>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</si>
  <si>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</si>
  <si>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</si>
  <si>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</si>
  <si>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</si>
  <si>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</si>
  <si>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</si>
  <si>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</si>
  <si>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</si>
  <si>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</si>
  <si>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</si>
  <si>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</si>
  <si>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</si>
  <si>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</si>
  <si>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</si>
  <si>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</si>
  <si>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</si>
  <si>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</si>
  <si>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</si>
  <si>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</si>
  <si>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</si>
  <si>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</si>
  <si>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</si>
  <si>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</si>
  <si>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</si>
  <si>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</si>
  <si>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</si>
  <si>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</si>
  <si>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</si>
  <si>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</si>
  <si>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</si>
  <si>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</si>
  <si>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</si>
  <si>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</si>
  <si>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</si>
  <si>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</si>
  <si>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</si>
  <si>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</si>
  <si>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</si>
  <si>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</si>
  <si>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</si>
  <si>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</si>
  <si>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</si>
  <si>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</si>
  <si>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</si>
  <si>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</si>
  <si>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</si>
  <si>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</si>
  <si>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</si>
  <si>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</si>
  <si>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</si>
  <si>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</si>
  <si>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</si>
  <si>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</si>
  <si>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</si>
  <si>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</si>
  <si>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</si>
  <si>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</si>
  <si>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</si>
  <si>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</si>
  <si>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</si>
  <si>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</si>
  <si>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</si>
  <si>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</si>
  <si>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</si>
  <si>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</si>
  <si>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</si>
  <si>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</si>
  <si>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</si>
  <si>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</si>
  <si>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</si>
  <si>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</si>
  <si>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</si>
  <si>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</si>
  <si>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</si>
  <si>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</si>
  <si>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</si>
  <si>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</si>
  <si>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</si>
  <si>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</si>
  <si>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</si>
  <si>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</si>
  <si>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</si>
  <si>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</si>
  <si>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</si>
  <si>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</si>
  <si>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</si>
  <si>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</si>
  <si>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</si>
  <si>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</si>
  <si>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</si>
  <si>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</si>
  <si>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</si>
  <si>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</si>
  <si>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</si>
  <si>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</si>
  <si>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</si>
  <si>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</si>
  <si>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</si>
  <si>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</si>
  <si>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</si>
  <si>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</si>
  <si>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</si>
  <si>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</si>
  <si>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</si>
  <si>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</si>
  <si>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</si>
  <si>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</si>
  <si>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</si>
  <si>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</si>
  <si>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</si>
  <si>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</si>
  <si>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</si>
  <si>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</si>
  <si>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</si>
  <si>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</si>
  <si>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</si>
  <si>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</si>
  <si>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</si>
  <si>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</si>
  <si>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</si>
  <si>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</si>
  <si>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</si>
  <si>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</si>
  <si>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</si>
  <si>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</si>
  <si>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</si>
  <si>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</si>
  <si>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</si>
  <si>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</si>
  <si>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</si>
  <si>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</si>
  <si>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</si>
  <si>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</si>
  <si>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</si>
  <si>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</si>
  <si>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</si>
  <si>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</si>
  <si>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</si>
  <si>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</si>
  <si>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</si>
  <si>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</si>
  <si>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</si>
  <si>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</si>
  <si>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</si>
  <si>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</si>
  <si>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</si>
  <si>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</si>
  <si>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</si>
  <si>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</si>
  <si>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</si>
  <si>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</si>
  <si>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</si>
  <si>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</si>
  <si>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</si>
  <si>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</si>
  <si>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</si>
  <si>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</si>
  <si>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</si>
  <si>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</si>
  <si>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</si>
  <si>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</si>
  <si>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</si>
  <si>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</si>
  <si>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</si>
  <si>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</si>
  <si>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</si>
  <si>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</si>
  <si>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</si>
  <si>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</si>
  <si>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</si>
  <si>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</si>
  <si>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</si>
  <si>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</si>
  <si>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</si>
  <si>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</si>
  <si>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</si>
  <si>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</si>
  <si>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</si>
  <si>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</si>
  <si>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</si>
  <si>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</si>
  <si>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</si>
  <si>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</si>
  <si>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</si>
  <si>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</si>
  <si>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</si>
  <si>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</si>
  <si>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</si>
  <si>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</si>
  <si>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</si>
  <si>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</si>
  <si>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</si>
  <si>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</si>
  <si>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</si>
  <si>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</si>
  <si>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</si>
  <si>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</si>
  <si>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</si>
  <si>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</si>
  <si>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</si>
  <si>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</si>
  <si>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</si>
  <si>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</si>
  <si>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</si>
  <si>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</si>
  <si>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</si>
  <si>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</si>
  <si>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</si>
  <si>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</si>
  <si>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</si>
  <si>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</si>
  <si>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</si>
  <si>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</si>
  <si>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</si>
  <si>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</si>
  <si>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</si>
  <si>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</si>
  <si>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</si>
  <si>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</si>
  <si>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</si>
  <si>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</si>
  <si>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</si>
  <si>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</si>
  <si>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</si>
  <si>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</si>
  <si>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</si>
  <si>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</si>
  <si>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</si>
  <si>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</si>
  <si>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</si>
  <si>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</si>
  <si>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</si>
  <si>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</si>
  <si>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</si>
  <si>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</si>
  <si>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</si>
  <si>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</si>
  <si>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</si>
  <si>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</si>
  <si>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</si>
  <si>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</si>
  <si>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</si>
  <si>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</si>
  <si>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</si>
  <si>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</si>
  <si>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</si>
  <si>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</si>
  <si>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</si>
  <si>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</si>
  <si>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</si>
  <si>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</si>
  <si>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</si>
  <si>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</si>
  <si>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</si>
  <si>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</si>
  <si>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</si>
  <si>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</si>
  <si>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</si>
  <si>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</si>
  <si>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</si>
  <si>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</si>
  <si>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</si>
  <si>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</si>
  <si>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</si>
  <si>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</si>
  <si>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</si>
  <si>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</si>
  <si>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</si>
  <si>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</si>
  <si>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</si>
  <si>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</si>
  <si>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</si>
  <si>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</si>
  <si>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</si>
  <si>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</si>
  <si>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</si>
  <si>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</si>
  <si>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</si>
  <si>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</si>
  <si>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</si>
  <si>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</si>
  <si>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</si>
  <si>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</si>
  <si>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</si>
  <si>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</si>
  <si>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</si>
  <si>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</si>
  <si>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</si>
  <si>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</si>
  <si>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</si>
  <si>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</si>
  <si>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</si>
  <si>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</si>
  <si>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</si>
  <si>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</si>
  <si>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</si>
  <si>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</si>
  <si>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</si>
  <si>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</si>
  <si>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</si>
  <si>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</si>
  <si>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</si>
  <si>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</si>
  <si>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</si>
  <si>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</si>
  <si>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</si>
  <si>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</si>
  <si>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</si>
  <si>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</si>
  <si>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</si>
  <si>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</si>
  <si>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</si>
  <si>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</si>
  <si>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</si>
  <si>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</si>
  <si>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</si>
  <si>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</si>
  <si>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</si>
  <si>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</si>
  <si>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</si>
  <si>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</si>
  <si>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</si>
  <si>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</si>
  <si>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</si>
  <si>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</si>
  <si>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</si>
  <si>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</si>
  <si>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</si>
  <si>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</si>
  <si>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</si>
  <si>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</si>
  <si>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</si>
  <si>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</si>
  <si>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</si>
  <si>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</si>
  <si>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</si>
  <si>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</si>
  <si>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</si>
  <si>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</si>
  <si>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</si>
  <si>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</si>
  <si>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</si>
  <si>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</si>
  <si>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</si>
  <si>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</si>
  <si>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</si>
  <si>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</si>
  <si>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</si>
  <si>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</si>
  <si>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</si>
  <si>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</si>
  <si>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</si>
  <si>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</si>
  <si>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</si>
  <si>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</si>
  <si>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</si>
  <si>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</si>
  <si>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</si>
  <si>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</si>
  <si>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</si>
  <si>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</si>
  <si>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</si>
  <si>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</si>
  <si>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</si>
  <si>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</si>
  <si>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</si>
  <si>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</si>
  <si>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</si>
  <si>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</si>
  <si>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</si>
  <si>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</si>
  <si>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</si>
  <si>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</si>
  <si>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</si>
  <si>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</si>
  <si>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</si>
  <si>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</si>
  <si>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</si>
  <si>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</si>
  <si>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</si>
  <si>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</si>
  <si>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</si>
  <si>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</si>
  <si>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</si>
  <si>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</si>
  <si>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</si>
  <si>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</si>
  <si>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</si>
  <si>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</si>
  <si>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</si>
  <si>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</si>
  <si>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</si>
  <si>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</si>
  <si>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</si>
  <si>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</si>
  <si>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</si>
  <si>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</si>
  <si>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</si>
  <si>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</si>
  <si>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</si>
  <si>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</si>
  <si>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</si>
  <si>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</si>
  <si>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</si>
  <si>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</si>
  <si>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</si>
  <si>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</si>
  <si>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</si>
  <si>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</si>
  <si>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</si>
  <si>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</si>
  <si>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</si>
  <si>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</si>
  <si>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</si>
  <si>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</si>
  <si>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</si>
  <si>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</si>
  <si>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</si>
  <si>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</si>
  <si>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</si>
  <si>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</si>
  <si>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</si>
  <si>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</si>
  <si>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</si>
  <si>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</si>
  <si>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</si>
  <si>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</si>
  <si>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</si>
  <si>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</si>
  <si>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</si>
  <si>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</si>
  <si>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</si>
  <si>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</si>
  <si>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</si>
  <si>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</si>
  <si>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</si>
  <si>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</si>
  <si>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</si>
  <si>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</si>
  <si>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</si>
  <si>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</si>
  <si>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</si>
  <si>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</si>
  <si>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</si>
  <si>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</si>
  <si>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</si>
  <si>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</si>
  <si>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</si>
  <si>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</si>
  <si>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</si>
  <si>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</si>
  <si>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</si>
  <si>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</si>
  <si>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</si>
  <si>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</si>
  <si>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</si>
  <si>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</si>
  <si>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</si>
  <si>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</si>
  <si>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</si>
  <si>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</si>
  <si>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</si>
  <si>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</si>
  <si>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</si>
  <si>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</si>
  <si>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</si>
  <si>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</si>
  <si>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</si>
  <si>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</si>
  <si>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</si>
  <si>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</si>
  <si>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</si>
  <si>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</si>
  <si>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</si>
  <si>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</si>
  <si>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</si>
  <si>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</si>
  <si>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</si>
  <si>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</si>
  <si>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</si>
  <si>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</si>
  <si>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</si>
  <si>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</si>
  <si>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</si>
  <si>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</si>
  <si>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</si>
  <si>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</si>
  <si>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</si>
  <si>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</si>
  <si>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</si>
  <si>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</si>
  <si>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</si>
  <si>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</si>
  <si>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</si>
  <si>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</si>
  <si>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</si>
  <si>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</si>
  <si>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</si>
  <si>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</si>
  <si>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</si>
  <si>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</si>
  <si>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</si>
  <si>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</si>
  <si>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</si>
  <si>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</si>
  <si>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</si>
  <si>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</si>
  <si>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</si>
  <si>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</si>
  <si>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</si>
  <si>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</si>
  <si>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</si>
  <si>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</si>
  <si>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</si>
  <si>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</si>
  <si>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</si>
  <si>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</si>
  <si>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</si>
  <si>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</si>
  <si>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</si>
  <si>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</si>
  <si>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</si>
  <si>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</si>
  <si>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</si>
  <si>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</si>
  <si>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</si>
  <si>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</si>
  <si>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</si>
  <si>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</si>
  <si>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</si>
  <si>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</si>
  <si>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</si>
  <si>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</si>
  <si>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</si>
  <si>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</si>
  <si>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</si>
  <si>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</si>
  <si>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</si>
  <si>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</si>
  <si>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</si>
  <si>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</si>
  <si>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</si>
  <si>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</si>
  <si>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</si>
  <si>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</si>
  <si>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</si>
  <si>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</si>
  <si>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</si>
  <si>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</si>
  <si>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</si>
  <si>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</si>
  <si>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</si>
  <si>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</si>
  <si>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</si>
  <si>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</si>
  <si>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</si>
  <si>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</si>
  <si>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</si>
  <si>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</si>
  <si>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</si>
  <si>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</si>
  <si>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</si>
  <si>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</si>
  <si>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</si>
  <si>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</si>
  <si>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</si>
  <si>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</si>
  <si>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</si>
  <si>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</si>
  <si>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</si>
  <si>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</si>
  <si>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</si>
  <si>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</si>
  <si>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</si>
  <si>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</si>
  <si>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</si>
  <si>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</si>
  <si>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</si>
  <si>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</si>
  <si>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</si>
  <si>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</si>
  <si>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</si>
  <si>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</si>
  <si>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</si>
  <si>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</si>
  <si>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</si>
  <si>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</si>
  <si>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</si>
  <si>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</si>
  <si>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</si>
  <si>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</si>
  <si>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</si>
  <si>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</si>
  <si>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</si>
  <si>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</si>
  <si>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</si>
  <si>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</si>
  <si>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</si>
  <si>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</si>
  <si>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</si>
  <si>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</si>
  <si>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</si>
  <si>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</si>
  <si>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</si>
  <si>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</si>
  <si>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</si>
  <si>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</si>
  <si>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</si>
  <si>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</si>
  <si>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</si>
  <si>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</si>
  <si>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</si>
  <si>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</si>
  <si>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</si>
  <si>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</si>
  <si>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</si>
  <si>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</si>
  <si>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</si>
  <si>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</si>
  <si>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</si>
  <si>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</si>
  <si>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</si>
  <si>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</si>
  <si>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</si>
  <si>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</si>
  <si>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</si>
  <si>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</si>
  <si>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</si>
  <si>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</si>
  <si>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</si>
  <si>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</si>
  <si>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</si>
  <si>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</si>
  <si>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</si>
  <si>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</si>
  <si>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</si>
  <si>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</si>
  <si>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</si>
  <si>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</si>
  <si>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</si>
  <si>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</si>
  <si>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</si>
  <si>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</si>
  <si>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</si>
  <si>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</si>
  <si>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</si>
  <si>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</si>
  <si>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</si>
  <si>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</si>
  <si>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</si>
  <si>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</si>
  <si>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</si>
  <si>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</si>
  <si>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</si>
  <si>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</si>
  <si>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</si>
  <si>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</si>
  <si>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</si>
  <si>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</si>
  <si>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</si>
  <si>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</si>
  <si>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</si>
  <si>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</si>
  <si>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</si>
  <si>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</si>
  <si>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</si>
  <si>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</si>
  <si>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</si>
  <si>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</si>
  <si>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</si>
  <si>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</si>
  <si>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</si>
  <si>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</si>
  <si>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</si>
  <si>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</si>
  <si>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</si>
  <si>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</si>
  <si>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</si>
  <si>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</si>
  <si>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</si>
  <si>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</si>
  <si>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</si>
  <si>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</si>
  <si>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</si>
  <si>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</si>
  <si>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</si>
  <si>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</si>
  <si>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</si>
  <si>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</si>
  <si>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</si>
  <si>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</si>
  <si>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</si>
  <si>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</si>
  <si>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</si>
  <si>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</si>
  <si>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</si>
  <si>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</si>
  <si>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</si>
  <si>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</si>
  <si>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</si>
  <si>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</si>
  <si>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</si>
  <si>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</si>
  <si>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</si>
  <si>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</si>
  <si>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</si>
  <si>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</si>
  <si>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</si>
  <si>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</si>
  <si>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</si>
  <si>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</si>
  <si>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</si>
  <si>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</si>
  <si>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</si>
  <si>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</si>
  <si>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</si>
  <si>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</si>
  <si>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</si>
  <si>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</si>
  <si>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</si>
  <si>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</si>
  <si>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</si>
  <si>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</si>
  <si>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</si>
  <si>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</si>
  <si>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</si>
  <si>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</si>
  <si>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</si>
  <si>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</si>
  <si>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</si>
  <si>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</si>
  <si>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</si>
  <si>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</si>
  <si>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</si>
  <si>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</si>
  <si>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</si>
  <si>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</si>
  <si>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</si>
  <si>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</si>
  <si>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</si>
  <si>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</si>
  <si>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</si>
  <si>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</si>
  <si>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</si>
  <si>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</si>
  <si>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</si>
  <si>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</si>
  <si>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</si>
  <si>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</si>
  <si>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</si>
  <si>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</si>
  <si>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</si>
  <si>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</si>
  <si>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</si>
  <si>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</si>
  <si>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</si>
  <si>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</si>
  <si>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</si>
  <si>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</si>
  <si>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</si>
  <si>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</si>
  <si>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</si>
  <si>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</si>
  <si>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</si>
  <si>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</si>
  <si>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</si>
  <si>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</si>
  <si>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</si>
  <si>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</si>
  <si>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</si>
  <si>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</si>
  <si>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</si>
  <si>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</si>
  <si>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</si>
  <si>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</si>
  <si>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</si>
  <si>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</si>
  <si>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</si>
  <si>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</si>
  <si>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</si>
  <si>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</si>
  <si>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</si>
  <si>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</si>
  <si>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</si>
  <si>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</si>
  <si>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</si>
  <si>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</si>
  <si>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</si>
  <si>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</si>
  <si>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</si>
  <si>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</si>
  <si>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</si>
  <si>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</si>
  <si>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</si>
  <si>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</si>
  <si>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</si>
  <si>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</si>
  <si>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</si>
  <si>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</si>
  <si>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</si>
  <si>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</si>
  <si>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</si>
  <si>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</si>
  <si>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</si>
  <si>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</si>
  <si>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</si>
  <si>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</si>
  <si>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</si>
  <si>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</si>
  <si>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</si>
  <si>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</si>
  <si>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</si>
  <si>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</si>
  <si>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</si>
  <si>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</si>
  <si>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</si>
  <si>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</si>
  <si>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</si>
  <si>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</si>
  <si>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</si>
  <si>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</si>
  <si>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</si>
  <si>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</si>
  <si>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</si>
  <si>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</si>
  <si>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</si>
  <si>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</si>
  <si>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</si>
  <si>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</si>
  <si>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</si>
  <si>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</si>
  <si>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</si>
  <si>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</si>
  <si>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</si>
  <si>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</si>
  <si>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</si>
  <si>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</si>
  <si>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</si>
  <si>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</si>
  <si>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</si>
  <si>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</si>
  <si>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</si>
  <si>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</si>
  <si>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</si>
  <si>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</si>
  <si>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</si>
  <si>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</si>
  <si>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</si>
  <si>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</si>
  <si>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</si>
  <si>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</si>
  <si>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</si>
  <si>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</si>
  <si>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</si>
  <si>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</si>
  <si>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</si>
  <si>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</si>
  <si>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</si>
  <si>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</si>
  <si>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</si>
  <si>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</si>
  <si>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</si>
  <si>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</si>
  <si>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</si>
  <si>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</si>
  <si>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</si>
  <si>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</si>
  <si>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</si>
  <si>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</si>
  <si>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</si>
  <si>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</si>
  <si>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</si>
  <si>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</si>
  <si>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</si>
  <si>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</si>
  <si>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</si>
  <si>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</si>
  <si>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</si>
  <si>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</si>
  <si>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</si>
  <si>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</si>
  <si>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</si>
  <si>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</si>
  <si>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</si>
  <si>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</si>
  <si>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</si>
  <si>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</si>
  <si>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</si>
  <si>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</si>
  <si>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</si>
  <si>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</si>
  <si>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</si>
  <si>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</si>
  <si>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</si>
  <si>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</si>
  <si>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</si>
  <si>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</si>
  <si>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</si>
  <si>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</si>
  <si>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</si>
  <si>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</si>
  <si>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</si>
  <si>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</si>
  <si>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</si>
  <si>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</si>
  <si>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</si>
  <si>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</si>
  <si>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</si>
  <si>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</si>
  <si>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</si>
  <si>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</si>
  <si>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</si>
  <si>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</si>
  <si>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</si>
  <si>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</si>
  <si>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</si>
  <si>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</si>
  <si>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</si>
  <si>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</si>
  <si>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</si>
  <si>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</si>
  <si>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</si>
  <si>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</si>
  <si>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</si>
  <si>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</si>
  <si>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</si>
  <si>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</si>
  <si>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</si>
  <si>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</si>
  <si>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</si>
  <si>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</si>
  <si>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</si>
  <si>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</si>
  <si>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</si>
  <si>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</si>
  <si>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</si>
  <si>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</si>
  <si>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</si>
  <si>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</si>
  <si>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</si>
  <si>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</si>
  <si>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</si>
  <si>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</si>
  <si>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</si>
  <si>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</si>
  <si>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</si>
  <si>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</si>
  <si>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</si>
  <si>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</si>
  <si>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</si>
  <si>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</si>
  <si>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</si>
  <si>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</si>
  <si>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</si>
  <si>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</si>
  <si>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</si>
  <si>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</si>
  <si>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</si>
  <si>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</si>
  <si>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</si>
  <si>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</si>
  <si>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</si>
  <si>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</si>
  <si>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</si>
  <si>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</si>
  <si>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</si>
  <si>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</si>
  <si>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</si>
  <si>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</si>
  <si>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</si>
  <si>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</si>
  <si>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</si>
  <si>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</si>
  <si>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</si>
  <si>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</si>
  <si>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</si>
  <si>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</si>
  <si>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</si>
  <si>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</si>
  <si>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</si>
  <si>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</si>
  <si>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</si>
  <si>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</si>
  <si>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</si>
  <si>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</si>
  <si>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</si>
  <si>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</si>
  <si>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</si>
  <si>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</si>
  <si>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</si>
  <si>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</si>
  <si>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</si>
  <si>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</si>
  <si>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</si>
  <si>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</si>
  <si>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</si>
  <si>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</si>
  <si>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</si>
  <si>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</si>
  <si>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</si>
  <si>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</si>
  <si>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</si>
  <si>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</si>
  <si>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</si>
  <si>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</si>
  <si>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</si>
  <si>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</si>
  <si>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</si>
  <si>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</si>
  <si>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</si>
  <si>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</si>
  <si>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</si>
  <si>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</si>
  <si>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</si>
  <si>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</si>
  <si>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</si>
  <si>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</si>
  <si>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</si>
  <si>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</si>
  <si>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</si>
  <si>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</si>
  <si>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</si>
  <si>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</si>
  <si>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</si>
  <si>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</si>
  <si>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</si>
  <si>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</si>
  <si>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</si>
  <si>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</si>
  <si>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</si>
  <si>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</si>
  <si>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</si>
  <si>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</si>
  <si>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</si>
  <si>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</si>
  <si>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</si>
  <si>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</si>
  <si>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</si>
  <si>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</si>
  <si>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</si>
  <si>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</si>
  <si>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</si>
  <si>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</si>
  <si>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</si>
  <si>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</si>
  <si>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</si>
  <si>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</si>
  <si>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</si>
  <si>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</si>
  <si>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</si>
  <si>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</si>
  <si>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</si>
  <si>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</si>
  <si>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</si>
  <si>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</si>
  <si>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</si>
  <si>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</si>
  <si>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</si>
  <si>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</si>
  <si>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</si>
  <si>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</si>
  <si>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</si>
  <si>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</si>
  <si>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</si>
  <si>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</si>
  <si>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</si>
  <si>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</si>
  <si>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</si>
  <si>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</si>
  <si>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</si>
  <si>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</si>
  <si>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</si>
  <si>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</si>
  <si>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</si>
  <si>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</si>
  <si>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</si>
  <si>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</si>
  <si>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</si>
  <si>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</si>
  <si>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</si>
  <si>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</si>
  <si>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</si>
  <si>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</si>
  <si>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</si>
  <si>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</si>
  <si>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</si>
  <si>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</si>
  <si>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</si>
  <si>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</si>
  <si>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</si>
  <si>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</si>
  <si>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</si>
  <si>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</si>
  <si>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</si>
  <si>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</si>
  <si>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</si>
  <si>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</si>
  <si>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</si>
  <si>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</si>
  <si>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</si>
  <si>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</si>
  <si>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</si>
  <si>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</si>
  <si>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</si>
  <si>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</si>
  <si>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</si>
  <si>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</si>
  <si>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</si>
  <si>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</si>
  <si>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</si>
  <si>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</si>
  <si>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</si>
  <si>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</si>
  <si>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</si>
  <si>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</si>
  <si>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</si>
  <si>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</si>
  <si>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</si>
  <si>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</si>
  <si>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</si>
  <si>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</si>
  <si>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</si>
  <si>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</si>
  <si>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</si>
  <si>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</si>
  <si>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</si>
  <si>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</si>
  <si>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</si>
  <si>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</si>
  <si>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</si>
  <si>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</si>
  <si>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</si>
  <si>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</si>
  <si>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</si>
  <si>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</si>
  <si>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</si>
  <si>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</si>
  <si>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</si>
  <si>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</si>
  <si>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</si>
  <si>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</si>
  <si>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</si>
  <si>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</si>
  <si>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</si>
  <si>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</si>
  <si>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</si>
  <si>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</si>
  <si>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</si>
  <si>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</si>
  <si>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</si>
  <si>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</si>
  <si>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</si>
  <si>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</si>
  <si>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</si>
  <si>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</si>
  <si>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</si>
  <si>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</si>
  <si>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</si>
  <si>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</si>
  <si>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</si>
  <si>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</si>
  <si>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</si>
  <si>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</si>
  <si>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</si>
  <si>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</si>
  <si>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</si>
  <si>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</si>
  <si>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</si>
  <si>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</si>
  <si>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</si>
  <si>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</si>
  <si>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</si>
  <si>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</si>
  <si>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</si>
  <si>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</si>
  <si>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</si>
  <si>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</si>
  <si>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</si>
  <si>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</si>
  <si>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</si>
  <si>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</si>
  <si>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</si>
  <si>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</si>
  <si>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</si>
  <si>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</si>
  <si>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</si>
  <si>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</si>
  <si>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</si>
  <si>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</si>
  <si>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</si>
  <si>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</si>
  <si>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</si>
  <si>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</si>
  <si>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</si>
  <si>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</si>
  <si>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</si>
  <si>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</si>
  <si>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</si>
  <si>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</si>
  <si>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</si>
  <si>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</si>
  <si>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</si>
  <si>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</si>
  <si>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</si>
  <si>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</si>
  <si>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</si>
  <si>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</si>
  <si>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</si>
  <si>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</si>
  <si>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</si>
  <si>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</si>
  <si>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</si>
  <si>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</si>
  <si>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</si>
  <si>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</si>
  <si>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</si>
  <si>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</si>
  <si>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</si>
  <si>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</si>
  <si>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</si>
  <si>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</si>
  <si>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</si>
  <si>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</si>
  <si>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</si>
  <si>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</si>
  <si>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</si>
  <si>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</si>
  <si>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</si>
  <si>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</si>
  <si>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</si>
  <si>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</si>
  <si>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</si>
  <si>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</si>
  <si>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</si>
  <si>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</si>
  <si>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</si>
  <si>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</si>
  <si>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</si>
  <si>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</si>
  <si>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</si>
  <si>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</si>
  <si>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</si>
  <si>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</si>
  <si>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</si>
  <si>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</si>
  <si>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</si>
  <si>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</si>
  <si>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</si>
  <si>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</si>
  <si>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</si>
  <si>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</si>
  <si>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</si>
  <si>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</si>
  <si>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</si>
  <si>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</si>
  <si>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</si>
  <si>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</si>
  <si>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</si>
  <si>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</si>
  <si>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</si>
  <si>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</si>
  <si>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</si>
  <si>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</si>
  <si>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</si>
  <si>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</si>
  <si>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</si>
  <si>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</si>
  <si>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</si>
  <si>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</si>
  <si>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</si>
  <si>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</si>
  <si>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</si>
  <si>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</si>
  <si>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</si>
  <si>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</si>
  <si>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</si>
  <si>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</si>
  <si>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</si>
  <si>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</si>
  <si>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</si>
  <si>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</si>
  <si>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</si>
  <si>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</si>
  <si>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</si>
  <si>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</si>
  <si>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</si>
  <si>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</si>
  <si>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</si>
  <si>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</si>
  <si>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</si>
  <si>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</si>
  <si>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</si>
  <si>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</si>
  <si>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</si>
  <si>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</si>
  <si>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</si>
  <si>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</si>
  <si>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</si>
  <si>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</si>
  <si>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</si>
  <si>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</si>
  <si>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</si>
  <si>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</si>
  <si>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</si>
  <si>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</si>
  <si>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</si>
  <si>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</si>
  <si>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</si>
  <si>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</si>
  <si>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</si>
  <si>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</si>
  <si>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</si>
  <si>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</si>
  <si>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</si>
  <si>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</si>
  <si>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</si>
  <si>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</si>
  <si>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</si>
  <si>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</si>
  <si>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</si>
  <si>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</si>
  <si>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</si>
  <si>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</si>
  <si>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</si>
  <si>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</si>
  <si>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</si>
  <si>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</si>
  <si>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</si>
  <si>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</si>
  <si>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</si>
  <si>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</si>
  <si>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</si>
  <si>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</si>
  <si>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</si>
  <si>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</si>
  <si>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</si>
  <si>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</si>
  <si>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</si>
  <si>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</si>
  <si>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</si>
  <si>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</si>
  <si>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</si>
  <si>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</si>
  <si>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</si>
  <si>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</si>
  <si>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</si>
  <si>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</si>
  <si>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</si>
  <si>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</si>
  <si>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</si>
  <si>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</si>
  <si>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</si>
  <si>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</si>
  <si>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</si>
  <si>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</si>
  <si>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</si>
  <si>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</si>
  <si>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</si>
  <si>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</si>
  <si>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</si>
  <si>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</si>
  <si>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</si>
  <si>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</si>
  <si>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</si>
  <si>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</si>
  <si>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</si>
  <si>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</si>
  <si>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</si>
  <si>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</si>
  <si>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</si>
  <si>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</si>
  <si>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</si>
  <si>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</si>
  <si>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</si>
  <si>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</si>
  <si>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</si>
  <si>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</si>
  <si>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</si>
  <si>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</si>
  <si>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</si>
  <si>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</si>
  <si>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</si>
  <si>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</si>
  <si>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</si>
  <si>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</si>
  <si>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</si>
  <si>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</si>
  <si>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</si>
  <si>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</si>
  <si>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</si>
  <si>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</si>
  <si>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</si>
  <si>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</si>
  <si>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</si>
  <si>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</si>
  <si>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</si>
  <si>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</si>
  <si>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</si>
  <si>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</si>
  <si>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</si>
  <si>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</si>
  <si>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</si>
  <si>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</si>
  <si>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</si>
  <si>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</si>
  <si>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</si>
  <si>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</si>
  <si>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</si>
  <si>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</si>
  <si>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</si>
  <si>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</si>
  <si>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</si>
  <si>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</si>
  <si>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</si>
  <si>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</si>
  <si>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</si>
  <si>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</si>
  <si>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</si>
  <si>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</si>
  <si>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</si>
  <si>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</si>
  <si>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</si>
  <si>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</si>
  <si>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</si>
  <si>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</si>
  <si>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</si>
  <si>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</si>
  <si>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</si>
  <si>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</si>
  <si>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</si>
  <si>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</si>
  <si>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</si>
  <si>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</si>
  <si>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</si>
  <si>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</si>
  <si>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</si>
  <si>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</si>
  <si>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</si>
  <si>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</si>
  <si>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</si>
  <si>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</si>
  <si>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</si>
  <si>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</si>
  <si>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</si>
  <si>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</si>
  <si>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</si>
  <si>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</si>
  <si>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</si>
  <si>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</si>
  <si>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</si>
  <si>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</si>
  <si>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</si>
  <si>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</si>
  <si>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</si>
  <si>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</si>
  <si>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</si>
  <si>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</si>
  <si>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</si>
  <si>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</si>
  <si>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</si>
  <si>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</si>
  <si>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</si>
  <si>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</si>
  <si>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</si>
  <si>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</si>
  <si>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</si>
  <si>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</si>
  <si>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</si>
  <si>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</si>
  <si>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</si>
  <si>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</si>
  <si>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</si>
  <si>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</si>
  <si>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</si>
  <si>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</si>
  <si>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</si>
  <si>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</si>
  <si>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</si>
  <si>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</si>
  <si>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</si>
  <si>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</si>
  <si>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</si>
  <si>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</si>
  <si>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</si>
  <si>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</si>
  <si>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</si>
  <si>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</si>
  <si>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</si>
  <si>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</si>
  <si>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</si>
  <si>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</si>
  <si>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</si>
  <si>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</si>
  <si>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</si>
  <si>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</si>
  <si>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</si>
  <si>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</si>
  <si>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</si>
  <si>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</si>
  <si>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</si>
  <si>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</si>
  <si>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</si>
  <si>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</si>
  <si>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</si>
  <si>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</si>
  <si>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</si>
  <si>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</si>
  <si>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</si>
  <si>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</si>
  <si>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</si>
  <si>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</si>
  <si>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</si>
  <si>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</si>
  <si>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</si>
  <si>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</si>
  <si>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</si>
  <si>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</si>
  <si>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</si>
  <si>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</si>
  <si>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</si>
  <si>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</si>
  <si>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</si>
  <si>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</si>
  <si>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</si>
  <si>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</si>
  <si>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</si>
  <si>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</si>
  <si>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</si>
  <si>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</si>
  <si>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</si>
  <si>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</si>
  <si>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</si>
  <si>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</si>
  <si>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</si>
  <si>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</si>
  <si>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</si>
  <si>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</si>
  <si>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</si>
  <si>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</si>
  <si>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</si>
  <si>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</si>
  <si>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</si>
  <si>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</si>
  <si>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</si>
  <si>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</si>
  <si>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</si>
  <si>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</si>
  <si>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</si>
  <si>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</si>
  <si>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</si>
  <si>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</si>
  <si>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</si>
  <si>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</si>
  <si>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</si>
  <si>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</si>
  <si>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</si>
  <si>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</si>
  <si>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</si>
  <si>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</si>
  <si>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</si>
  <si>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</si>
  <si>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</si>
  <si>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</si>
  <si>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</si>
  <si>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</si>
  <si>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</si>
  <si>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</si>
  <si>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</si>
  <si>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</si>
  <si>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</si>
  <si>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</si>
  <si>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</si>
  <si>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</si>
  <si>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</si>
  <si>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</si>
  <si>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</si>
  <si>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</si>
  <si>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</si>
  <si>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</si>
  <si>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</si>
  <si>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</si>
  <si>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</si>
  <si>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</si>
  <si>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</si>
  <si>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</si>
  <si>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</si>
  <si>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</si>
  <si>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</si>
  <si>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</si>
  <si>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</si>
  <si>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</si>
  <si>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</si>
  <si>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</si>
  <si>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</si>
  <si>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</si>
  <si>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</si>
  <si>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</si>
  <si>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</si>
  <si>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</si>
  <si>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</si>
  <si>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</si>
  <si>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</si>
  <si>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</si>
  <si>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</si>
  <si>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</si>
  <si>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</si>
  <si>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</si>
  <si>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</si>
  <si>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</si>
  <si>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</si>
  <si>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</si>
  <si>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</si>
  <si>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</si>
  <si>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</si>
  <si>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</si>
  <si>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</si>
  <si>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</si>
  <si>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</si>
  <si>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</si>
  <si>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</si>
  <si>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</si>
  <si>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</si>
  <si>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</si>
  <si>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</si>
  <si>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</si>
  <si>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</si>
  <si>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</si>
  <si>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</si>
  <si>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</si>
  <si>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</si>
  <si>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</si>
  <si>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</si>
  <si>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</si>
  <si>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</si>
  <si>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</si>
  <si>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</si>
  <si>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</si>
  <si>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</si>
  <si>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</si>
  <si>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</si>
  <si>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</si>
  <si>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</si>
  <si>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</si>
  <si>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</si>
  <si>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</si>
  <si>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</si>
  <si>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</si>
  <si>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</si>
  <si>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</si>
  <si>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</si>
  <si>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</si>
  <si>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</si>
  <si>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</si>
  <si>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</si>
  <si>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</si>
  <si>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</si>
  <si>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</si>
  <si>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</si>
  <si>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</si>
  <si>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</si>
  <si>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</si>
  <si>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</si>
  <si>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</si>
  <si>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</si>
  <si>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</si>
  <si>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</si>
  <si>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</si>
  <si>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</si>
  <si>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</si>
  <si>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</si>
  <si>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</si>
  <si>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</si>
  <si>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</si>
  <si>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</si>
  <si>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</si>
  <si>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</si>
  <si>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</si>
  <si>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</si>
  <si>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</si>
  <si>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</si>
  <si>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</si>
  <si>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</si>
  <si>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</si>
  <si>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</si>
  <si>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</si>
  <si>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</si>
  <si>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</si>
  <si>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</si>
  <si>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</si>
  <si>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</si>
  <si>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</si>
  <si>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</si>
  <si>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</si>
  <si>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</si>
  <si>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</si>
  <si>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</si>
  <si>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</si>
  <si>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</si>
  <si>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</si>
  <si>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</si>
  <si>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</si>
  <si>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</si>
  <si>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</si>
  <si>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</si>
  <si>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</si>
  <si>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</si>
  <si>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</si>
  <si>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</si>
  <si>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</si>
  <si>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</si>
  <si>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</si>
  <si>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</si>
  <si>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</si>
  <si>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</si>
  <si>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</si>
  <si>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</si>
  <si>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</si>
  <si>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</si>
  <si>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</si>
  <si>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</si>
  <si>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</si>
  <si>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</si>
  <si>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</si>
  <si>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</si>
  <si>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</si>
  <si>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</si>
  <si>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</si>
  <si>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</si>
  <si>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</si>
  <si>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</si>
  <si>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</si>
  <si>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</si>
  <si>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</si>
  <si>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</si>
  <si>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</si>
  <si>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</si>
  <si>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</si>
  <si>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</si>
  <si>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</si>
  <si>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</si>
  <si>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</si>
  <si>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</si>
  <si>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</si>
  <si>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</si>
  <si>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</si>
  <si>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</si>
  <si>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</si>
  <si>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</si>
  <si>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</si>
  <si>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</si>
  <si>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</si>
  <si>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</si>
  <si>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</si>
  <si>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</si>
  <si>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</si>
  <si>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</si>
  <si>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</si>
  <si>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</si>
  <si>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</si>
  <si>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</si>
  <si>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</si>
  <si>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</si>
  <si>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</si>
  <si>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</si>
  <si>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</si>
  <si>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</si>
  <si>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</si>
  <si>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</si>
  <si>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</si>
  <si>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</si>
  <si>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</si>
  <si>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</si>
  <si>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</si>
  <si>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</si>
  <si>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</si>
  <si>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</si>
  <si>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</si>
  <si>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</si>
  <si>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</si>
  <si>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</si>
  <si>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</si>
  <si>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</si>
  <si>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</si>
  <si>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</si>
  <si>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</si>
  <si>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</si>
  <si>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</si>
  <si>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</si>
  <si>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</si>
  <si>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</si>
  <si>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</si>
  <si>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</si>
  <si>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</si>
  <si>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</si>
  <si>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</si>
  <si>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</si>
  <si>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</si>
  <si>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</si>
  <si>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</si>
  <si>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</si>
  <si>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</si>
  <si>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</si>
  <si>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</si>
  <si>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</si>
  <si>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</si>
  <si>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</si>
  <si>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</si>
  <si>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</si>
  <si>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</si>
  <si>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</si>
  <si>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</si>
  <si>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</si>
  <si>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</si>
  <si>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</si>
  <si>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</si>
  <si>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</si>
  <si>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</si>
  <si>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</si>
  <si>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</si>
  <si>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</si>
  <si>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</si>
  <si>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</si>
  <si>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</si>
  <si>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</si>
  <si>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</si>
  <si>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</si>
  <si>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</si>
  <si>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</si>
  <si>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</si>
  <si>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</si>
  <si>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</si>
  <si>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</si>
  <si>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</si>
  <si>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</si>
  <si>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</si>
  <si>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</si>
  <si>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</si>
  <si>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</si>
  <si>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</si>
  <si>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</si>
  <si>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</si>
  <si>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</si>
  <si>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</si>
  <si>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</si>
  <si>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</si>
  <si>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</si>
  <si>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</si>
  <si>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</si>
  <si>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</si>
  <si>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</si>
  <si>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</si>
  <si>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</si>
  <si>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</si>
  <si>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</si>
  <si>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</si>
  <si>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</si>
  <si>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</si>
  <si>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</si>
  <si>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</si>
  <si>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</si>
  <si>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</si>
  <si>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</si>
  <si>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</si>
  <si>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</si>
  <si>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</si>
  <si>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</si>
  <si>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</si>
  <si>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</si>
  <si>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</si>
  <si>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</si>
  <si>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</si>
  <si>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</si>
  <si>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</si>
  <si>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</si>
  <si>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</si>
  <si>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</si>
  <si>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</si>
  <si>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</si>
  <si>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</si>
  <si>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</si>
  <si>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</si>
  <si>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</si>
  <si>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</si>
  <si>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</si>
  <si>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</si>
  <si>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</si>
  <si>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</si>
  <si>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</si>
  <si>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</si>
  <si>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</si>
  <si>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</si>
  <si>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</si>
  <si>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</si>
  <si>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</si>
  <si>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</si>
  <si>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</si>
  <si>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</si>
  <si>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</si>
  <si>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</si>
  <si>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</si>
  <si>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</si>
  <si>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</si>
  <si>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</si>
  <si>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</si>
  <si>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</si>
  <si>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</si>
  <si>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</si>
  <si>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</si>
  <si>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</si>
  <si>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</si>
  <si>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</si>
  <si>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</si>
  <si>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</si>
  <si>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</si>
  <si>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</si>
  <si>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</si>
  <si>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</si>
  <si>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</si>
  <si>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</si>
  <si>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</si>
  <si>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</si>
  <si>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</si>
  <si>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</si>
  <si>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</si>
  <si>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</si>
  <si>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</si>
  <si>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</si>
  <si>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</si>
  <si>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</si>
  <si>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</si>
  <si>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</si>
  <si>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</si>
  <si>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</si>
  <si>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</si>
  <si>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</si>
  <si>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</si>
  <si>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</si>
  <si>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</si>
  <si>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</si>
  <si>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</si>
  <si>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</si>
  <si>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</si>
  <si>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</si>
  <si>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</si>
  <si>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</si>
  <si>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</si>
  <si>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</si>
  <si>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</si>
  <si>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</si>
  <si>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</si>
  <si>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</si>
  <si>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</si>
  <si>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</si>
  <si>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</si>
  <si>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</si>
  <si>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</si>
  <si>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</si>
  <si>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</si>
  <si>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</si>
  <si>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</si>
  <si>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</si>
  <si>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</si>
  <si>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</si>
  <si>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</si>
  <si>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</si>
  <si>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</si>
  <si>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</si>
  <si>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</si>
  <si>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</si>
  <si>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</si>
  <si>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</si>
  <si>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</si>
  <si>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</si>
  <si>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</si>
  <si>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</si>
  <si>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</si>
  <si>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</si>
  <si>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</si>
  <si>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</si>
  <si>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</si>
  <si>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</si>
  <si>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</si>
  <si>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</si>
  <si>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</si>
  <si>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</si>
  <si>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</si>
  <si>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</si>
  <si>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</si>
  <si>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</si>
  <si>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</si>
  <si>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</si>
  <si>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</si>
  <si>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</si>
  <si>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</si>
  <si>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</si>
  <si>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</si>
  <si>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</si>
  <si>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</si>
  <si>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</si>
  <si>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</si>
  <si>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</si>
  <si>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</si>
  <si>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</si>
  <si>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</si>
  <si>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</si>
  <si>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</si>
  <si>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</si>
  <si>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</si>
  <si>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</si>
  <si>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</si>
  <si>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</si>
  <si>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</si>
  <si>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</si>
  <si>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</si>
  <si>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</si>
  <si>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</si>
  <si>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</si>
  <si>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</si>
  <si>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</si>
  <si>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</si>
  <si>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</si>
  <si>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</si>
  <si>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</si>
  <si>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</si>
  <si>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</si>
  <si>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</si>
  <si>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</si>
  <si>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</si>
  <si>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</si>
  <si>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</si>
  <si>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</si>
  <si>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</si>
  <si>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</si>
  <si>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</si>
  <si>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</si>
  <si>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</si>
  <si>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</si>
  <si>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</si>
  <si>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</si>
  <si>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</si>
  <si>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</si>
  <si>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</si>
  <si>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</si>
  <si>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</si>
  <si>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</si>
  <si>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</si>
  <si>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</si>
  <si>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</si>
  <si>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</si>
  <si>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</si>
  <si>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</si>
  <si>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</si>
  <si>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</si>
  <si>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</si>
  <si>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</si>
  <si>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</si>
  <si>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</si>
  <si>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</si>
  <si>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</si>
  <si>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</si>
  <si>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</si>
  <si>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</si>
  <si>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</si>
  <si>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</si>
  <si>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</si>
  <si>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</si>
  <si>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</si>
  <si>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</si>
  <si>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</si>
  <si>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</si>
  <si>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</si>
  <si>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</si>
  <si>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</si>
  <si>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</si>
  <si>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</si>
  <si>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</si>
  <si>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</si>
  <si>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</si>
  <si>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</si>
  <si>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</si>
  <si>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</si>
  <si>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</si>
  <si>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</si>
  <si>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</si>
  <si>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</si>
  <si>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</si>
  <si>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</si>
  <si>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</si>
  <si>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</si>
  <si>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</si>
  <si>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</si>
  <si>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</si>
  <si>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</si>
  <si>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</si>
  <si>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</si>
  <si>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</si>
  <si>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</si>
  <si>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</si>
  <si>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</si>
  <si>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</si>
  <si>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</si>
  <si>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</si>
  <si>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</si>
  <si>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</si>
  <si>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</si>
  <si>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</si>
  <si>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</si>
  <si>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</si>
  <si>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</si>
  <si>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</si>
  <si>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</si>
  <si>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</si>
  <si>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</si>
  <si>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</si>
  <si>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</si>
  <si>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</si>
  <si>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</si>
  <si>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</si>
  <si>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</si>
  <si>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</si>
  <si>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</si>
  <si>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</si>
  <si>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</si>
  <si>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</si>
  <si>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</si>
  <si>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</si>
  <si>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</si>
  <si>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</si>
  <si>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</si>
  <si>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</si>
  <si>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</si>
  <si>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</si>
  <si>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</si>
  <si>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</si>
  <si>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</si>
  <si>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</si>
  <si>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</si>
  <si>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</si>
  <si>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</si>
  <si>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</si>
  <si>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</si>
  <si>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</si>
  <si>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</si>
  <si>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</si>
  <si>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</si>
  <si>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</si>
  <si>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</si>
  <si>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</si>
  <si>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</si>
  <si>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</si>
  <si>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</si>
  <si>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</si>
  <si>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</si>
  <si>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</si>
  <si>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</si>
  <si>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</si>
  <si>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</si>
  <si>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</si>
  <si>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</si>
  <si>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</si>
  <si>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</si>
  <si>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</si>
  <si>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</si>
  <si>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</si>
  <si>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</si>
  <si>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</si>
  <si>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</si>
  <si>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</si>
  <si>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</si>
  <si>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</si>
  <si>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</si>
  <si>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</si>
  <si>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</si>
  <si>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</si>
  <si>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</si>
  <si>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</si>
  <si>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</si>
  <si>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</si>
  <si>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</si>
  <si>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</si>
  <si>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</si>
  <si>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</si>
  <si>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</si>
  <si>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</si>
  <si>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</si>
  <si>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</si>
  <si>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</si>
  <si>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</si>
  <si>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</si>
  <si>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</si>
  <si>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</si>
  <si>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</si>
  <si>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</si>
  <si>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</si>
  <si>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</si>
  <si>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</si>
  <si>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</si>
  <si>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</si>
  <si>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</si>
  <si>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</si>
  <si>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</si>
  <si>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</si>
  <si>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</si>
  <si>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</si>
  <si>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</si>
  <si>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</si>
  <si>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</si>
  <si>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</si>
  <si>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</si>
  <si>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</si>
  <si>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</si>
  <si>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</si>
  <si>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</si>
  <si>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</si>
  <si>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</si>
  <si>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</si>
  <si>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</si>
  <si>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</si>
  <si>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</si>
  <si>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</si>
  <si>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</si>
  <si>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</si>
  <si>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</si>
  <si>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</si>
  <si>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</si>
  <si>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</si>
  <si>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</si>
  <si>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</si>
  <si>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</si>
  <si>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</si>
  <si>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</si>
  <si>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</si>
  <si>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</si>
  <si>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</si>
  <si>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</si>
  <si>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</si>
  <si>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</si>
  <si>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</si>
  <si>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</si>
  <si>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</si>
  <si>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</si>
  <si>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</si>
  <si>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</si>
  <si>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</si>
  <si>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</si>
  <si>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</si>
  <si>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</si>
  <si>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</si>
  <si>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</si>
  <si>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</si>
  <si>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</si>
  <si>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</si>
  <si>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</si>
  <si>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</si>
  <si>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</si>
  <si>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</si>
  <si>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</si>
  <si>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</si>
  <si>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</si>
  <si>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</si>
  <si>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</si>
  <si>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</si>
  <si>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</si>
  <si>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</si>
  <si>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</si>
  <si>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</si>
  <si>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</si>
  <si>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</si>
  <si>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</si>
  <si>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</si>
  <si>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</si>
  <si>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</si>
  <si>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</si>
  <si>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</si>
  <si>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</si>
  <si>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</si>
  <si>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</si>
  <si>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</si>
  <si>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</si>
  <si>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</si>
  <si>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</si>
  <si>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</si>
  <si>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</si>
  <si>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</si>
  <si>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</si>
  <si>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</si>
  <si>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</si>
  <si>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</si>
  <si>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</si>
  <si>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</si>
  <si>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</si>
  <si>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</si>
  <si>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</si>
  <si>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</si>
  <si>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</si>
  <si>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</si>
  <si>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</si>
  <si>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</si>
  <si>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</si>
  <si>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</si>
  <si>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</si>
  <si>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</si>
  <si>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</si>
  <si>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</si>
  <si>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</si>
  <si>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</si>
  <si>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</si>
  <si>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</si>
  <si>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</si>
  <si>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</si>
  <si>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</si>
  <si>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</si>
  <si>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</si>
  <si>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</si>
  <si>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</si>
  <si>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</si>
  <si>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</si>
  <si>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</si>
  <si>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</si>
  <si>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</si>
  <si>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</si>
  <si>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</si>
  <si>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</si>
  <si>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</si>
  <si>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</si>
  <si>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</si>
  <si>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</si>
  <si>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</si>
  <si>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</si>
  <si>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</si>
  <si>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</si>
  <si>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</si>
  <si>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</si>
  <si>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PCM-20251024-00000218</t>
  </si>
  <si>
    <t>team moved need 40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</si>
  <si>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</si>
  <si>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</si>
  <si>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</si>
  <si>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</si>
  <si>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</si>
  <si>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</si>
  <si>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</si>
  <si>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</si>
  <si>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</si>
  <si>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</si>
  <si>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</si>
  <si>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</si>
  <si>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</si>
  <si>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</si>
  <si>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</si>
  <si>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</si>
  <si>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</si>
  <si>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</si>
  <si>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</si>
  <si>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</si>
  <si>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</si>
  <si>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</si>
  <si>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</si>
  <si>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</si>
  <si>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</si>
  <si>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</si>
  <si>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</si>
  <si>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</si>
  <si>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</si>
  <si>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</si>
  <si>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</si>
  <si>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</si>
  <si>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</si>
  <si>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</si>
  <si>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</si>
  <si>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</si>
  <si>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</si>
  <si>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</si>
  <si>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</si>
  <si>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</si>
  <si>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</si>
  <si>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</si>
  <si>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</si>
  <si>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</si>
  <si>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</si>
  <si>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</si>
  <si>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</si>
  <si>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</si>
  <si>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</si>
  <si>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</si>
  <si>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</si>
  <si>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</si>
  <si>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</si>
  <si>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</si>
  <si>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</si>
  <si>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</si>
  <si>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</si>
  <si>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</si>
  <si>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</si>
  <si>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</si>
  <si>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</si>
  <si>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</si>
  <si>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</si>
  <si>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</si>
  <si>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</si>
  <si>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</si>
  <si>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</si>
  <si>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</si>
  <si>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</si>
  <si>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</si>
  <si>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</si>
  <si>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</si>
  <si>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</si>
  <si>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</si>
  <si>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</si>
  <si>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</si>
  <si>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</si>
  <si>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</si>
  <si>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</si>
  <si>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</si>
  <si>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</si>
  <si>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</si>
  <si>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</si>
  <si>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</si>
  <si>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</si>
  <si>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</si>
  <si>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</si>
  <si>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</si>
  <si>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</si>
  <si>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</si>
  <si>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</si>
  <si>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</si>
  <si>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</si>
  <si>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</si>
  <si>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</si>
  <si>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PCM-20251024-00000171</t>
  </si>
  <si>
    <t xml:space="preserve">at site try to connecting PG </t>
  </si>
  <si>
    <t>NO PCM</t>
  </si>
  <si>
    <t>Site has access issue as Access family building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</si>
  <si>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</si>
  <si>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</si>
  <si>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</si>
  <si>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</si>
  <si>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</si>
  <si>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</si>
  <si>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PCM-20251024-00000121</t>
  </si>
  <si>
    <t>Site Down again at 2025-10-24 04:02:50  // EM team at site checking</t>
  </si>
  <si>
    <t xml:space="preserve">ETA 65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</si>
</sst>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7" totalsRowShown="0" headerRowDxfId="174" dataDxfId="173" headerRowBorderDxfId="171" tableBorderDxfId="172" totalsRowBorderDxfId="170">
  <autoFilter ref="A1:L6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7" totalsRowShown="0" headerRowDxfId="48" dataDxfId="47" headerRowBorderDxfId="45" tableBorderDxfId="46" totalsRowBorderDxfId="44">
  <autoFilter ref="A1:L2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6" totalsRowShown="0" headerRowDxfId="31" dataDxfId="30" headerRowBorderDxfId="28" tableBorderDxfId="29">
  <autoFilter ref="A1:L48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7"/>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291.26393148148054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10.768943055554701</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16625</v>
      </c>
      <c r="E4" s="136" t="s">
        <v>38998</v>
      </c>
      <c r="F4" s="137">
        <v>45954.178831018522</v>
      </c>
      <c r="G4" s="138">
        <f ca="1">IFERROR(NOW()-F4,"")</f>
        <v>3.3526388884638436E-2</v>
      </c>
      <c r="H4" s="137">
        <v>45954.171701388892</v>
      </c>
      <c r="I4" s="135" t="str">
        <f>IFERROR(VLOOKUP(D4,DB!A:F,6,0),"")</f>
        <v>Generator-SG</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45954.212357407407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45954.212357407407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45954.212357407407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45954.212357407407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45954.212357407407</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45954.212357407407</v>
      </c>
      <c r="H10" s="137"/>
      <c r="I10" s="135" t="str">
        <f>IFERROR(VLOOKUP(D10,DB!A:F,6,0),"")</f>
        <v/>
      </c>
      <c r="J10" s="135" t="str">
        <f>IFERROR(VLOOKUP(D10,DB!A:G,7,0),"")</f>
        <v/>
      </c>
      <c r="K10" s="139"/>
      <c r="L10" s="140" t="str">
        <f>IFERROR(VLOOKUP(D10,DB!A:I,9,0),"")</f>
        <v/>
      </c>
    </row>
    <row r="11" spans="1:15" ht="15" customHeight="1">
      <c r="A11" s="146"/>
      <c r="B11" s="147" t="str">
        <f>IFERROR(VLOOKUP(D11,DB!A:K,11,0),"")</f>
        <v/>
      </c>
      <c r="C11" s="147"/>
      <c r="D11" s="147"/>
      <c r="E11" s="148"/>
      <c r="F11" s="149"/>
      <c r="G11" s="150">
        <f ca="1">IFERROR(NOW()-F11,"")</f>
        <v>45954.212357407407</v>
      </c>
      <c r="H11" s="149"/>
      <c r="I11" s="147" t="str">
        <f>IFERROR(VLOOKUP(D11,DB!A:F,6,0),"")</f>
        <v/>
      </c>
      <c r="J11" s="147" t="str">
        <f>IFERROR(VLOOKUP(D11,DB!A:G,7,0),"")</f>
        <v/>
      </c>
      <c r="K11" s="151"/>
      <c r="L11" s="152" t="str">
        <f>IFERROR(VLOOKUP(D11,DB!A:I,9,0),"")</f>
        <v/>
      </c>
    </row>
    <row r="12" spans="1:15" ht="15" customHeight="1">
      <c r="A12" s="134"/>
      <c r="B12" s="135" t="str">
        <f>IFERROR(VLOOKUP(D12,DB!A:K,11,0),"")</f>
        <v/>
      </c>
      <c r="C12" s="135"/>
      <c r="D12" s="135"/>
      <c r="E12" s="136"/>
      <c r="F12" s="137"/>
      <c r="G12" s="138">
        <f ca="1">IFERROR(NOW()-F12,"")</f>
        <v>45954.212357407407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45954.212357407407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45954.212357407407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45954.212357407407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45954.212357407407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45954.212357407407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45954.212357407407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45954.212357407407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45954.212357407407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45954.212357407407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45954.212357407407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45954.212357407407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45954.212357407407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45954.212357407407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45954.212357407407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45954.212357407407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45954.212357407407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45954.212357407407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45954.212357407407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45954.212357407407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45954.212357407407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45954.212357407407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45954.212357407407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45954.212357407407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45954.212357407407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45954.212357407407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45954.212357407407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45954.212357407407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45954.212357407407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45954.212357407407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45954.212357407407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45954.212357407407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45954.212357407407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45954.212357407407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45954.212357407407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45954.212357407407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45954.212357407407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45954.212357407407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45954.212357407407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45954.212357407407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45954.212357407407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45954.212357407407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45954.212357407407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45954.212357407407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45954.212357407407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45954.212357407407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45954.212357407407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45954.212357407407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45954.212357407407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45954.212357407407</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45954.212357407407</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45954.212357407407</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45954.212357407407</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45954.212357407407</v>
      </c>
      <c r="H65" s="137"/>
      <c r="I65" s="135" t="str">
        <f>IFERROR(VLOOKUP(D65,DB!A:F,6,0),"")</f>
        <v/>
      </c>
      <c r="J65" s="135" t="str">
        <f>IFERROR(VLOOKUP(D65,DB!A:G,7,0),"")</f>
        <v/>
      </c>
      <c r="K65" s="139"/>
      <c r="L65" s="140" t="str">
        <f>IFERROR(VLOOKUP(D65,DB!A:I,9,0),"")</f>
        <v/>
      </c>
    </row>
    <row r="66" spans="1:12" ht="15" customHeight="1">
      <c r="A66" s="134"/>
      <c r="B66" s="135" t="str">
        <f>IFERROR(VLOOKUP(D66,DB!A:K,11,0),"")</f>
        <v/>
      </c>
      <c r="C66" s="135"/>
      <c r="D66" s="135"/>
      <c r="E66" s="136"/>
      <c r="F66" s="137"/>
      <c r="G66" s="138">
        <f ca="1">IFERROR(NOW()-F66,"")</f>
        <v>45954.212357407407</v>
      </c>
      <c r="H66" s="137"/>
      <c r="I66" s="135" t="str">
        <f>IFERROR(VLOOKUP(D66,DB!A:F,6,0),"")</f>
        <v/>
      </c>
      <c r="J66" s="135" t="str">
        <f>IFERROR(VLOOKUP(D66,DB!A:G,7,0),"")</f>
        <v/>
      </c>
      <c r="K66" s="139"/>
      <c r="L66" s="140" t="str">
        <f>IFERROR(VLOOKUP(D66,DB!A:I,9,0),"")</f>
        <v/>
      </c>
    </row>
    <row r="67" spans="1:12" ht="15" customHeight="1">
      <c r="A67" s="146"/>
      <c r="B67" s="147" t="str">
        <f>IFERROR(VLOOKUP(D67,DB!A:K,11,0),"")</f>
        <v/>
      </c>
      <c r="C67" s="147"/>
      <c r="D67" s="147"/>
      <c r="E67" s="148"/>
      <c r="F67" s="149"/>
      <c r="G67" s="150">
        <f ca="1">IFERROR(NOW()-F67,"")</f>
        <v>45954.212357407407</v>
      </c>
      <c r="H67" s="149"/>
      <c r="I67" s="147" t="str">
        <f>IFERROR(VLOOKUP(D67,DB!A:F,6,0),"")</f>
        <v/>
      </c>
      <c r="J67" s="147" t="str">
        <f>IFERROR(VLOOKUP(D67,DB!A:G,7,0),"")</f>
        <v/>
      </c>
      <c r="K67" s="151"/>
      <c r="L67" s="152" t="str">
        <f>IFERROR(VLOOKUP(D67,DB!A:I,9,0),"")</f>
        <v/>
      </c>
    </row>
  </sheetData>
  <customSheetViews>
    <customSheetView guid="{F6042A99-DD27-4453-835D-0834D95730CC}" filter="1" showAutoFilter="1">
      <pageMargins left="0" right="0" top="0" bottom="0" header="0" footer="0"/>
      <autoFilter ref="B1:M1" xr:uid="{C7D8D5C1-DE54-4F4E-8E82-650D2BB6A177}"/>
    </customSheetView>
  </customSheetViews>
  <dataValidations count="2">
    <dataValidation allowBlank="1" showInputMessage="1" showErrorMessage="1" sqref="E1" xr:uid="{5DBA255D-CDD9-49FB-AD3C-AF70AB4EE696}"/>
    <dataValidation type="list" allowBlank="1" showInputMessage="1" showErrorMessage="1" sqref="E2:E6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129.21251944444521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9.7165819444417139</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1</v>
      </c>
      <c r="D5" s="18" t="s">
        <v>30048</v>
      </c>
      <c r="E5" s="115" t="s">
        <v>38998</v>
      </c>
      <c r="F5" s="116">
        <v>45953.919421296298</v>
      </c>
      <c r="G5" s="117">
        <f ca="1">IFERROR(NOW()-F5,"-")</f>
        <v>0.29293611110915663</v>
      </c>
      <c r="H5" s="116">
        <v>45953.781921296293</v>
      </c>
      <c r="I5" s="18" t="str">
        <f>IFERROR(VLOOKUP(D5,DB!A:F,6,0),"")</f>
        <v>Generator-SG</v>
      </c>
      <c r="J5" s="18" t="str">
        <f>IFERROR(VLOOKUP(D5,DB!A:G,7,0),"")</f>
        <v>In progress</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39090</v>
      </c>
      <c r="B6" s="18" t="str">
        <f>IFERROR(VLOOKUP(D6,DB!A:K,11,0),"")</f>
        <v>R2</v>
      </c>
      <c r="C6" s="162">
        <v>4</v>
      </c>
      <c r="D6" s="162" t="s">
        <v>18789</v>
      </c>
      <c r="E6" s="162" t="s">
        <v>38998</v>
      </c>
      <c r="F6" s="116">
        <v>45953.97384259259</v>
      </c>
      <c r="G6" s="117">
        <f ca="1">IFERROR(NOW()-F6,"-")</f>
        <v>0.23851481481688097</v>
      </c>
      <c r="H6" s="116">
        <v>45953.965509259258</v>
      </c>
      <c r="I6" s="18" t="str">
        <f>IFERROR(VLOOKUP(D6,DB!A:F,6,0),"")</f>
        <v>SCECO</v>
      </c>
      <c r="J6" s="18" t="str">
        <f>IFERROR(VLOOKUP(D6,DB!A:G,7,0),"")</f>
        <v>Dead</v>
      </c>
      <c r="K6" s="162"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45954.212357407407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45954.212357407407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45954.212357407407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45954.212357407407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45954.212357407407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45954.212357407407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45954.212357407407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45954.212357407407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45954.212357407407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45954.212357407407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45954.212357407407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45954.212357407407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45954.212357407407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45954.212357407407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45954.212357407407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45954.212357407407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45954.212357407407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45954.212357407407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45954.212357407407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45954.212357407407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45954.212357407407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45954.212357407407</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45954.212357407407</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45954.212357407407</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45954.212357407407</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45954.212357407407</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45954.212357407407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45954.212357407407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45954.212357407407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45954.212357407407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45954.212357407407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45954.212357407407</v>
      </c>
      <c r="H7" s="22"/>
      <c r="I7" s="19" t="s">
        <v>39092</v>
      </c>
      <c r="J7" s="18" t="str">
        <f>IFERROR(VLOOKUP(D7,DB!A:G,7,0),"")</f>
        <v/>
      </c>
      <c r="K7" s="46"/>
      <c r="L7" s="23" t="str">
        <f>IFERROR(VLOOKUP(D7,DB!A:I,9,0),"")</f>
        <v/>
      </c>
    </row>
    <row r="8" spans="1:13" ht="15" customHeight="1">
      <c r="A8" s="19"/>
      <c r="B8" s="63" t="str">
        <f>IFERROR(VLOOKUP(D8,DB!A:K,11,0),"")</f>
        <v/>
      </c>
      <c r="C8" s="18"/>
      <c r="D8" s="18"/>
      <c r="E8" s="18"/>
      <c r="F8" s="20"/>
      <c r="G8" s="21">
        <f t="shared" ca="1" si="0"/>
        <v>45954.212357407407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45954.212357407407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45954.212357407407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45954.212357407407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45954.212357407407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45954.212357407407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45954.212357407407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45954.212357407407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45954.212357407407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45954.212357407407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45954.212357407407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45954.212357407407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45954.212357407407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45954.212357407407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45954.212357407407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45954.212357407407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45954.212357407407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45954.212357407407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45954.212357407407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45954.212357407407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45954.212357407407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45954.212357407407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45954.212357407407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45954.212357407407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45954.212357407407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45954.212357407407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45954.212357407407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45954.212357407407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45954.212357407407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45954.212357407407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45954.212357407407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45954.212357407407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45954.212357407407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45954.212357407407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45954.212357407407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45954.212357407407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45954.212357407407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45954.212357407407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45954.212357407407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45954.212357407407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45954.212357407407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45954.212357407407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45954.212357407407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45954.212357407407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45954.212357407407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45954.212357407407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45954.212357407407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45954.212357407407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45954.212357407407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45954.212357407407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45954.212357407407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45954.212357407407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45954.212357407407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45954.212357407407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45954.212357407407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45954.212357407407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45954.212357407407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45954.212357407407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45954.212357407407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45954.212357407407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45954.212357407407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45954.212357407407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45954.212357407407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45954.212357407407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45954.212357407407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45954.212357407407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45954.212357407407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45954.212357407407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45954.212357407407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45954.212357407407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45954.212357407407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45954.212357407407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45954.212357407407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45954.212357407407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45954.212357407407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45954.212357407407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45954.212357407407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45954.212357407407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45954.212357407407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45954.212357407407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45954.212357407407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45954.212357407407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45954.212357407407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45954.212357407407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45954.212357407407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45954.212357407407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45954.212357407407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45954.212357407407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45954.212357407407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45954.212357407407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45954.212357407407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45954.212357407407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45954.212357407407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45954.212357407407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45954.212357407407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45954.212357407407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45954.212357407407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45954.212357407407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45954.212357407407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45954.212357407407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45954.212357407407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45954.212357407407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45954.212357407407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45954.212357407407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45954.212357407407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45954.212357407407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45954.212357407407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45954.212357407407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45954.212357407407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45954.212357407407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45954.212357407407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45954.212357407407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45954.212357407407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45954.212357407407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45954.212357407407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45954.212357407407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45954.212357407407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45954.212357407407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45954.212357407407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45954.212357407407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45954.212357407407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45954.212357407407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45954.212357407407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45954.212357407407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45954.212357407407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45954.212357407407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45954.212357407407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45954.212357407407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45954.212357407407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45954.212357407407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45954.212357407407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45954.212357407407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45954.212357407407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45954.212357407407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45954.212357407407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45954.212357407407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45954.212357407407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45954.212357407407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45954.212357407407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45954.212357407407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45954.212357407407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45954.212357407407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45954.212357407407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45954.212357407407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45954.212357407407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45954.212357407407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45954.212357407407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45954.212357407407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45954.212357407407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45954.212357407407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45954.212357407407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45954.212357407407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45954.212357407407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45954.212357407407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45954.212357407407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45954.212357407407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45954.212357407407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45954.212357407407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45954.212357407407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45954.212357407407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45954.212357407407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45954.212357407407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45954.212357407407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45954.212357407407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45954.212357407407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45954.212357407407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45954.212357407407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45954.212357407407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45954.212357407407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45954.212357407407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45954.212357407407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45954.212357407407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45954.212357407407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45954.212357407407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45954.212357407407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45954.212357407407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45954.212357407407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45954.212357407407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45954.212357407407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45954.212357407407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45954.212357407407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45954.212357407407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45954.212357407407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45954.212357407407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45954.212357407407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45954.212357407407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45954.212357407407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45954.212357407407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45954.212357407407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45954.212357407407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45954.212357407407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45954.212357407407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45954.212357407407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45954.212357407407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45954.212357407407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45954.212357407407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45954.212357407407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45954.212357407407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45954.212357407407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45954.212357407407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45954.212357407407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45954.212357407407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45954.212357407407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45954.212357407407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45954.212357407407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45954.212357407407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45954.212357407407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45954.212357407407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45954.212357407407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45954.212357407407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45954.212357407407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45954.212357407407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45954.212357407407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45954.212357407407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45954.212357407407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45954.212357407407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45954.212357407407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45954.212357407407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45954.212357407407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45954.212357407407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45954.212357407407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45954.212357407407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45954.212357407407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45954.212357407407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45954.212357407407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45954.212357407407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45954.212357407407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45954.212357407407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45954.212357407407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45954.212357407407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45954.212357407407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45954.212357407407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45954.212357407407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45954.212357407407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45954.212357407407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45954.212357407407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45954.212357407407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45954.212357407407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45954.212357407407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45954.212357407407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45954.212357407407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45954.212357407407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45954.212357407407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45954.212357407407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45954.212357407407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45954.212357407407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45954.212357407407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45954.212357407407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45954.212357407407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45954.212357407407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45954.212357407407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45954.212357407407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45954.212357407407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45954.212357407407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45954.212357407407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45954.212357407407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45954.212357407407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45954.212357407407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45954.212357407407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45954.212357407407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45954.212357407407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45954.212357407407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45954.212357407407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45954.212357407407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45954.212357407407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45954.212357407407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45954.212357407407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45954.212357407407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45954.212357407407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45954.212357407407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45954.212357407407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45954.212357407407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45954.212357407407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45954.212357407407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45954.212357407407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45954.212357407407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45954.212357407407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45954.212357407407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45954.212357407407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45954.212357407407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45954.212357407407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45954.212357407407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45954.212357407407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45954.212357407407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45954.212357407407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45954.212357407407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45954.212357407407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45954.212357407407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45954.212357407407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45954.212357407407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45954.212357407407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45954.212357407407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45954.212357407407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45954.212357407407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45954.212357407407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45954.212357407407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45954.212357407407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45954.212357407407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45954.212357407407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45954.212357407407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45954.212357407407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45954.212357407407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45954.212357407407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45954.212357407407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45954.212357407407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45954.212357407407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45954.212357407407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45954.212357407407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45954.212357407407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45954.212357407407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45954.212357407407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45954.212357407407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45954.212357407407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45954.212357407407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45954.212357407407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45954.212357407407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45954.212357407407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45954.212357407407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45954.212357407407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45954.212357407407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45954.212357407407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45954.212357407407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45954.212357407407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45954.212357407407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45954.212357407407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45954.212357407407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45954.212357407407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45954.212357407407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45954.212357407407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45954.212357407407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45954.212357407407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45954.212357407407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45954.212357407407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45954.212357407407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45954.212357407407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45954.212357407407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45954.212357407407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45954.212357407407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45954.212357407407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45954.212357407407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45954.212357407407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45954.212357407407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45954.212357407407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45954.212357407407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45954.212357407407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45954.212357407407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45954.212357407407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45954.212357407407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45954.212357407407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45954.212357407407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45954.212357407407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45954.212357407407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45954.212357407407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45954.212357407407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45954.212357407407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45954.212357407407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45954.212357407407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45954.212357407407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45954.212357407407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45954.212357407407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45954.212357407407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45954.212357407407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45954.212357407407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45954.212357407407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45954.212357407407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45954.212357407407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45954.212357407407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45954.212357407407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45954.212357407407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45954.212357407407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45954.212357407407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45954.212357407407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45954.212357407407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45954.212357407407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45954.212357407407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45954.212357407407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45954.212357407407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45954.212357407407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45954.212357407407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45954.212357407407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45954.212357407407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45954.212357407407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45954.212357407407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45954.212357407407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45954.212357407407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45954.212357407407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45954.212357407407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45954.212357407407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45954.212357407407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45954.212357407407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45954.212357407407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45954.212357407407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45954.212357407407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45954.212357407407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45954.212357407407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45954.212357407407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45954.212357407407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45954.212357407407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45954.212357407407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45954.212357407407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45954.212357407407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45954.212357407407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45954.212357407407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45954.212357407407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45954.212357407407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45954.212357407407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45954.212357407407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45954.212357407407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45954.212357407407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45954.212357407407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45954.212357407407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45954.212357407407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45954.212357407407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45954.212357407407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45954.212357407407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45954.212357407407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45954.212357407407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45954.212357407407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45954.212357407407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45954.212357407407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45954.212357407407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45954.212357407407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45954.212357407407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45954.212357407407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45954.212357407407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45954.212357407407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45954.212357407407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45954.212357407407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45954.212357407407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45954.212357407407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45954.212357407407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45954.212357407407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45954.212357407407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45954.212357407407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45954.212357407407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45954.212357407407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45954.212357407407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45954.212357407407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45954.212357407407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45954.212357407407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45954.212357407407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45954.212357407407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45954.212357407407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45954.212357407407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45954.212357407407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45954.212357407407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45954.212357407407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45954.212357407407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45954.212357407407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45954.212357407407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45954.212357407407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45954.212357407407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45954.212357407407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45954.212357407407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45954.212357407407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45954.212357407407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45954.212357407407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45954.212357407407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45954.212357407407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45954.212357407407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45954.212357407407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45954.212357407407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45954.212357407407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45954.212357407407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45954.212357407407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45954.212357407407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45954.212357407407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45954.212357407407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45954.212357407407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45954.212357407407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45954.212357407407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45954.212357407407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45954.212357407407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45954.212357407407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45954.212357407407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45954.212357407407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45954.212357407407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45954.212357407407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45954.212357407407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45954.212357407407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45954.212357407407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45954.212357407407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45954.212357407407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45954.212357407407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45954.212357407407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45954.212357407407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45954.212357407407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45954.212357407407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45954.212357407407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45954.212357407407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45954.212357407407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45954.212357407407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45954.212357407407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45954.212357407407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45954.212357407407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45954.212357407407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45954.212357407407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45954.212357407407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45954.212357407407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45954.212357407407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45954.212357407407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45954.212357407407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45954.212357407407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45954.212357407407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45954.212357407407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45954.212357407407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45954.212357407407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45954.212357407407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45954.212357407407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45954.212357407407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45954.212357407407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45954.212357407407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45954.212357407407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45954.212357407407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45954.212357407407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45954.212357407407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45954.212357407407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45954.212357407407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45954.212357407407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45954.212357407407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45954.212357407407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45954.212357407407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45954.212357407407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45954.212357407407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45954.212357407407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45954.212357407407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45954.212357407407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45954.212357407407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45954.212357407407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45954.212357407407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45954.212357407407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45954.212357407407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45954.212357407407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45954.212357407407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45954.212357407407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45954.212357407407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45954.212357407407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45954.212357407407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45954.212357407407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45954.212357407407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45954.212357407407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45954.212357407407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45954.212357407407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45954.212357407407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45954.212357407407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45954.212357407407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45954.212357407407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45954.212357407407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45954.212357407407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45954.212357407407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45954.212357407407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45954.212357407407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45954.212357407407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45954.212357407407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45954.212357407407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45954.212357407407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45954.212357407407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45954.212357407407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45954.212357407407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45954.212357407407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45954.212357407407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45954.212357407407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45954.212357407407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45954.212357407407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45954.212357407407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45954.212357407407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45954.212357407407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45954.212357407407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45954.212357407407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45954.212357407407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45954.212357407407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45954.212357407407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45954.212357407407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45954.212357407407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45954.212357407407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45954.212357407407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45954.212357407407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45954.212357407407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45954.212357407407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45954.212357407407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45954.212357407407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45954.212357407407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45954.212357407407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45954.212357407407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45954.212357407407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45954.212357407407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45954.212357407407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45954.212357407407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45954.212357407407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45954.212357407407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45954.212357407407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45954.212357407407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45954.212357407407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45954.212357407407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45954.212357407407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45954.212357407407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45954.212357407407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45954.212357407407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45954.212357407407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45954.212357407407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45954.212357407407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45954.212357407407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45954.212357407407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45954.212357407407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45954.212357407407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45954.212357407407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45954.212357407407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45954.212357407407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45954.212357407407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45954.212357407407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45954.212357407407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45954.212357407407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45954.212357407407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45954.212357407407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45954.212357407407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45954.212357407407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45954.212357407407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45954.212357407407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45954.212357407407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45954.212357407407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45954.212357407407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45954.212357407407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45954.212357407407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45954.212357407407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45954.212357407407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45954.212357407407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45954.212357407407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45954.212357407407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45954.212357407407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45954.212357407407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45954.212357407407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45954.212357407407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45954.212357407407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45954.212357407407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45954.212357407407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45954.212357407407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45954.212357407407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45954.212357407407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45954.212357407407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45954.212357407407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45954.212357407407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45954.212357407407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45954.212357407407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45954.212357407407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45954.212357407407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45954.212357407407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45954.212357407407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45954.212357407407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45954.212357407407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45954.212357407407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45954.212357407407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45954.212357407407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45954.212357407407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45954.212357407407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45954.212357407407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45954.212357407407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45954.212357407407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45954.212357407407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45954.212357407407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45954.212357407407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45954.212357407407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45954.212357407407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45954.212357407407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45954.212357407407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45954.212357407407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45954.212357407407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45954.212357407407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45954.212357407407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45954.212357407407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45954.212357407407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45954.212357407407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45954.212357407407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45954.212357407407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45954.212357407407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45954.212357407407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45954.212357407407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45954.212357407407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45954.212357407407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45954.212357407407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45954.212357407407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45954.212357407407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45954.212357407407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45954.212357407407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45954.212357407407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45954.212357407407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45954.212357407407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45954.212357407407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45954.212357407407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45954.212357407407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45954.212357407407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45954.212357407407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45954.212357407407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45954.212357407407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45954.212357407407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45954.212357407407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45954.212357407407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45954.212357407407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45954.212357407407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45954.212357407407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45954.212357407407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45954.212357407407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45954.212357407407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45954.212357407407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45954.212357407407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45954.212357407407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45954.212357407407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45954.212357407407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45954.212357407407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45954.212357407407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45954.212357407407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45954.212357407407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45954.212357407407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45954.212357407407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45954.212357407407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45954.212357407407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45954.212357407407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45954.212357407407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45954.212357407407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45954.212357407407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45954.212357407407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45954.212357407407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45954.212357407407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45954.212357407407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45954.212357407407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45954.212357407407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45954.212357407407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45954.212357407407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45954.212357407407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45954.212357407407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45954.212357407407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45954.212357407407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45954.212357407407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45954.212357407407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45954.212357407407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45954.212357407407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45954.212357407407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45954.212357407407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45954.212357407407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45954.212357407407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45954.212357407407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45954.212357407407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45954.212357407407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45954.212357407407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45954.212357407407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45954.212357407407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45954.212357407407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45954.212357407407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45954.212357407407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45954.212357407407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45954.212357407407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45954.212357407407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45954.212357407407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45954.212357407407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45954.212357407407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45954.212357407407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45954.212357407407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45954.212357407407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45954.212357407407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45954.212357407407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45954.212357407407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45954.212357407407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45954.212357407407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45954.212357407407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45954.212357407407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45954.212357407407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45954.212357407407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45954.212357407407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45954.212357407407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45954.212357407407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45954.212357407407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45954.212357407407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45954.212357407407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45954.212357407407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45954.212357407407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45954.212357407407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45954.212357407407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45954.212357407407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45954.212357407407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45954.212357407407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45954.212357407407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45954.212357407407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45954.212357407407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45954.212357407407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45954.212357407407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45954.212357407407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45954.212357407407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45954.212357407407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45954.212357407407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45954.212357407407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45954.212357407407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45954.212357407407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45954.212357407407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45954.212357407407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45954.212357407407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45954.212357407407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45954.212357407407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45954.212357407407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45954.212357407407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45954.212357407407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45954.212357407407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45954.212357407407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45954.212357407407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45954.212357407407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45954.212357407407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45954.212357407407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45954.212357407407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45954.212357407407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45954.212357407407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45954.212357407407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45954.212357407407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45954.212357407407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45954.212357407407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45954.212357407407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45954.212357407407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45954.212357407407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45954.212357407407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45954.212357407407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45954.212357407407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45954.212357407407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45954.212357407407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45954.212357407407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45954.212357407407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45954.212357407407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45954.212357407407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45954.212357407407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45954.212357407407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45954.212357407407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45954.212357407407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45954.212357407407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45954.212357407407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45954.212357407407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45954.212357407407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45954.212357407407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45954.212357407407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45954.212357407407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45954.212357407407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45954.212357407407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45954.212357407407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45954.212357407407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45954.212357407407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45954.212357407407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45954.212357407407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45954.212357407407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45954.212357407407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45954.212357407407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45954.212357407407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45954.212357407407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45954.212357407407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45954.212357407407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45954.212357407407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45954.212357407407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45954.212357407407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45954.212357407407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45954.212357407407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45954.212357407407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45954.212357407407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45954.212357407407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45954.212357407407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45954.212357407407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45954.212357407407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45954.212357407407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45954.212357407407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45954.212357407407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45954.212357407407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45954.212357407407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45954.212357407407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45954.212357407407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45954.212357407407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45954.212357407407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45954.212357407407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45954.212357407407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45954.212357407407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45954.212357407407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45954.212357407407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45954.212357407407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45954.212357407407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45954.212357407407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45954.212357407407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45954.212357407407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45954.212357407407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45954.212357407407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45954.212357407407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45954.212357407407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45954.212357407407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45954.212357407407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45954.212357407407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45954.212357407407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45954.212357407407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45954.212357407407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45954.212357407407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45954.212357407407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45954.212357407407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45954.212357407407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45954.212357407407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45954.212357407407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45954.212357407407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45954.212357407407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45954.212357407407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45954.212357407407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45954.212357407407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45954.212357407407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45954.212357407407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45954.212357407407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45954.212357407407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45954.212357407407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45954.212357407407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45954.212357407407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45954.212357407407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45954.212357407407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45954.212357407407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45954.212357407407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45954.212357407407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45954.212357407407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45954.212357407407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45954.212357407407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45954.212357407407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45954.212357407407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45954.212357407407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45954.212357407407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45954.212357407407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45954.212357407407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45954.212357407407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45954.212357407407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45954.212357407407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45954.212357407407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45954.212357407407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45954.212357407407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45954.212357407407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45954.212357407407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45954.212357407407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45954.212357407407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45954.212357407407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45954.212357407407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45954.212357407407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45954.212357407407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45954.212357407407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45954.212357407407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45954.212357407407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45954.212357407407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45954.212357407407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45954.212357407407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45954.212357407407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45954.212357407407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45954.212357407407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45954.212357407407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45954.212357407407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45954.212357407407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45954.212357407407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45954.212357407407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45954.212357407407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45954.212357407407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45954.212357407407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45954.212357407407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45954.212357407407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45954.212357407407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45954.212357407407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45954.212357407407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45954.212357407407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45954.212357407407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45954.212357407407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45954.212357407407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45954.212357407407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45954.212357407407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45954.212357407407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45954.212357407407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45954.212357407407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45954.212357407407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45954.212357407407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45954.212357407407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45954.212357407407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45954.212357407407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45954.212357407407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45954.212357407407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45954.212357407407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45954.212357407407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45954.212357407407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45954.212357407407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45954.212357407407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45954.212357407407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45954.212357407407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45954.212357407407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45954.212357407407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45954.212357407407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45954.212357407407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45954.212357407407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45954.212357407407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45954.212357407407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45954.212357407407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45954.212357407407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45954.212357407407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45954.212357407407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45954.212357407407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45954.212357407407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45954.212357407407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45954.212357407407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45954.212357407407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45954.212357407407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45954.212357407407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45954.212357407407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45954.212357407407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45954.212357407407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45954.212357407407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45954.212357407407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45954.212357407407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45954.212357407407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45954.212357407407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45954.212357407407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45954.212357407407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45954.212357407407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45954.212357407407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45954.212357407407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45954.212357407407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45954.212357407407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45954.212357407407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45954.212357407407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45954.212357407407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45954.212357407407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45954.212357407407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45954.212357407407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45954.212357407407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45954.212357407407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45954.212357407407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45954.212357407407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45954.212357407407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45954.212357407407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45954.212357407407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45954.212357407407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45954.212357407407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45954.212357407407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45954.212357407407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45954.212357407407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45954.212357407407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45954.212357407407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45954.212357407407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45954.212357407407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45954.212357407407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45954.212357407407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45954.212357407407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45954.212357407407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45954.212357407407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45954.212357407407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45954.212357407407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45954.212357407407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45954.212357407407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45954.212357407407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45954.212357407407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45954.212357407407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45954.212357407407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45954.212357407407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45954.212357407407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45954.212357407407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45954.212357407407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45954.212357407407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45954.212357407407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45954.212357407407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45954.212357407407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45954.212357407407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45954.212357407407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45954.212357407407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45954.212357407407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45954.212357407407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45954.212357407407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45954.212357407407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45954.212357407407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45954.212357407407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45954.212357407407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45954.212357407407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45954.212357407407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45954.212357407407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45954.212357407407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45954.212357407407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45954.212357407407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45954.212357407407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45954.212357407407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45954.212357407407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45954.212357407407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45954.212357407407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45954.212357407407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45954.212357407407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45954.212357407407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45954.212357407407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45954.212357407407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45954.212357407407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45954.212357407407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45954.212357407407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45954.212357407407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45954.212357407407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45954.212357407407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45954.212357407407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45954.212357407407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45954.212357407407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45954.212357407407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45954.212357407407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45954.212357407407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45954.212357407407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45954.212357407407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45954.212357407407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45954.212357407407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45954.212357407407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45954.212357407407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45954.212357407407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45954.212357407407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45954.212357407407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45954.212357407407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45954.212357407407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45954.212357407407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45954.212357407407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45954.212357407407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45954.212357407407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45954.212357407407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45954.212357407407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45954.212357407407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45954.212357407407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45954.212357407407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45954.212357407407</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45954.212357407407</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45954.212357407407</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7"/>
  <sheetViews>
    <sheetView tabSelected="1" workbookViewId="0">
      <selection activeCell="K5" sqref="K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39093</v>
      </c>
      <c r="B2" s="97" t="str">
        <f>IFERROR(VLOOKUP(D2,DB!A:K,11,0),"")</f>
        <v>R4</v>
      </c>
      <c r="C2" s="98">
        <v>1</v>
      </c>
      <c r="D2" s="94" t="s">
        <v>35115</v>
      </c>
      <c r="E2" s="99" t="s">
        <v>38998</v>
      </c>
      <c r="F2" s="100">
        <v>45703.480717592596</v>
      </c>
      <c r="G2" s="101">
        <f ca="1">IFERROR(NOW()-F2,"")</f>
        <v>250.73163981481048</v>
      </c>
      <c r="H2" s="100">
        <v>45703.474768518521</v>
      </c>
      <c r="I2" s="97" t="str">
        <f>IFERROR(VLOOKUP(D2,DB!A:F,6,0),"")</f>
        <v>SCECO</v>
      </c>
      <c r="J2" s="97" t="str">
        <f>IFERROR(VLOOKUP(D2,DB!A:G,7,0),"")</f>
        <v>Dead</v>
      </c>
      <c r="K2" s="102" t="s">
        <v>39094</v>
      </c>
      <c r="L2" s="94" t="str">
        <f>IFERROR(VLOOKUP(D2,DB!A:I,9,0),"")</f>
        <v>Latis</v>
      </c>
    </row>
    <row r="3" spans="1:16" ht="30" customHeight="1">
      <c r="A3" s="120" t="s">
        <v>39095</v>
      </c>
      <c r="B3" s="97" t="str">
        <f>IFERROR(VLOOKUP(D3,DB!A:K,11,0),"")</f>
        <v>R4</v>
      </c>
      <c r="C3" s="121">
        <v>1</v>
      </c>
      <c r="D3" s="94" t="s">
        <v>27420</v>
      </c>
      <c r="E3" s="99" t="s">
        <v>38998</v>
      </c>
      <c r="F3" s="124">
        <v>45953.634722222225</v>
      </c>
      <c r="G3" s="125">
        <f ca="1">IFERROR(NOW()-F3,"")</f>
        <v>0.57763518518186174</v>
      </c>
      <c r="H3" s="124">
        <v>45953.546631944446</v>
      </c>
      <c r="I3" s="120" t="str">
        <f>IFERROR(VLOOKUP(D3,DB!A:F,6,0),"")</f>
        <v>SCECO</v>
      </c>
      <c r="J3" s="120" t="str">
        <f>IFERROR(VLOOKUP(D3,DB!A:G,7,0),"")</f>
        <v>Dead</v>
      </c>
      <c r="K3" s="126" t="s">
        <v>39096</v>
      </c>
      <c r="L3" s="122" t="str">
        <f>IFERROR(VLOOKUP(D3,DB!A:I,9,0),"")</f>
        <v>Latis</v>
      </c>
    </row>
    <row r="4" spans="1:16" ht="15" customHeight="1">
      <c r="A4" s="120" t="s">
        <v>39097</v>
      </c>
      <c r="B4" s="120" t="str">
        <f>IFERROR(VLOOKUP(D4,DB!A:K,11,0),"")</f>
        <v>R4</v>
      </c>
      <c r="C4" s="121">
        <v>2</v>
      </c>
      <c r="D4" s="94" t="s">
        <v>35586</v>
      </c>
      <c r="E4" s="99" t="s">
        <v>38998</v>
      </c>
      <c r="F4" s="124">
        <v>45953.820138888892</v>
      </c>
      <c r="G4" s="125">
        <f ca="1">IFERROR(NOW()-F4,"")</f>
        <v>0.39221851851471001</v>
      </c>
      <c r="H4" s="124">
        <v>45953.776747685188</v>
      </c>
      <c r="I4" s="120" t="str">
        <f>IFERROR(VLOOKUP(D4,DB!A:F,6,0),"")</f>
        <v>SCECO</v>
      </c>
      <c r="J4" s="120" t="str">
        <f>IFERROR(VLOOKUP(D4,DB!A:G,7,0),"")</f>
        <v>In progress</v>
      </c>
      <c r="K4" s="126" t="s">
        <v>39098</v>
      </c>
      <c r="L4" s="122" t="str">
        <f>IFERROR(VLOOKUP(D4,DB!A:I,9,0),"")</f>
        <v>Latis</v>
      </c>
    </row>
    <row r="5" spans="1:16" ht="15" customHeight="1">
      <c r="A5" s="120" t="s">
        <v>39099</v>
      </c>
      <c r="B5" s="120" t="str">
        <f>IFERROR(VLOOKUP(D5,DB!A:K,11,0),"")</f>
        <v>R4</v>
      </c>
      <c r="C5" s="121">
        <v>2</v>
      </c>
      <c r="D5" s="94" t="s">
        <v>22713</v>
      </c>
      <c r="E5" s="99" t="s">
        <v>38998</v>
      </c>
      <c r="F5" s="124">
        <v>45954.140972222223</v>
      </c>
      <c r="G5" s="125">
        <f ca="1">IFERROR(NOW()-F5,"")</f>
        <v>7.1385185183316935E-2</v>
      </c>
      <c r="H5" s="124">
        <v>45954.135682870372</v>
      </c>
      <c r="I5" s="120" t="str">
        <f>IFERROR(VLOOKUP(D5,DB!A:F,6,0),"")</f>
        <v>SCECO</v>
      </c>
      <c r="J5" s="120" t="str">
        <f>IFERROR(VLOOKUP(D5,DB!A:G,7,0),"")</f>
        <v>Dead</v>
      </c>
      <c r="K5" s="126" t="s">
        <v>39100</v>
      </c>
      <c r="L5" s="122" t="str">
        <f>IFERROR(VLOOKUP(D5,DB!A:I,9,0),"")</f>
        <v>Latis</v>
      </c>
    </row>
    <row r="6" spans="1:16" ht="15" customHeight="1">
      <c r="A6" s="120" t="s">
        <v>39101</v>
      </c>
      <c r="B6" s="120" t="str">
        <f>IFERROR(VLOOKUP(D6,DB!A:K,11,0),"")</f>
        <v>R4</v>
      </c>
      <c r="C6" s="121">
        <v>3</v>
      </c>
      <c r="D6" s="94" t="s">
        <v>22952</v>
      </c>
      <c r="E6" s="99" t="s">
        <v>38998</v>
      </c>
      <c r="F6" s="124"/>
      <c r="G6" s="125">
        <f ca="1">IFERROR(NOW()-F6,"")</f>
        <v>45954.212357407407</v>
      </c>
      <c r="H6" s="124">
        <v>45954.199386574073</v>
      </c>
      <c r="I6" s="120" t="str">
        <f>IFERROR(VLOOKUP(D6,DB!A:F,6,0),"")</f>
        <v>SCECO</v>
      </c>
      <c r="J6" s="120" t="str">
        <f>IFERROR(VLOOKUP(D6,DB!A:G,7,0),"")</f>
        <v>Dead</v>
      </c>
      <c r="K6" s="126" t="s">
        <v>39102</v>
      </c>
      <c r="L6" s="122" t="str">
        <f>IFERROR(VLOOKUP(D6,DB!A:I,9,0),"")</f>
        <v>Latis</v>
      </c>
    </row>
    <row r="7" spans="1:16" ht="15" customHeight="1">
      <c r="A7" s="120"/>
      <c r="B7" s="120" t="str">
        <f>IFERROR(VLOOKUP(D7,DB!A:K,11,0),"")</f>
        <v/>
      </c>
      <c r="C7" s="121"/>
      <c r="D7" s="122"/>
      <c r="E7" s="99"/>
      <c r="F7" s="124"/>
      <c r="G7" s="125">
        <f ca="1">IFERROR(NOW()-F7,"")</f>
        <v>45954.212357407407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45954.212357407407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45954.212357407407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45954.212357407407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45954.212357407407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45954.212357407407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45954.212357407407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45954.212357407407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45954.212357407407</v>
      </c>
      <c r="H15" s="124"/>
      <c r="I15" s="120" t="str">
        <f>IFERROR(VLOOKUP(D15,DB!A:F,6,0),"")</f>
        <v/>
      </c>
      <c r="J15" s="120" t="str">
        <f>IFERROR(VLOOKUP(D15,DB!A:G,7,0),"")</f>
        <v/>
      </c>
      <c r="K15" s="126"/>
      <c r="L15" s="122" t="str">
        <f>IFERROR(VLOOKUP(D15,DB!A:I,9,0),"")</f>
        <v/>
      </c>
    </row>
    <row r="16" spans="1:16" ht="15" customHeight="1">
      <c r="A16" s="120"/>
      <c r="B16" s="120" t="str">
        <f>IFERROR(VLOOKUP(D17,DB!A:K,11,0),"")</f>
        <v/>
      </c>
      <c r="C16" s="121"/>
      <c r="D16" s="122"/>
      <c r="E16" s="123"/>
      <c r="F16" s="124"/>
      <c r="G16" s="125">
        <f ca="1">IFERROR(NOW()-F16,"")</f>
        <v>45954.212357407407</v>
      </c>
      <c r="H16" s="124"/>
      <c r="I16" s="120" t="str">
        <f>IFERROR(VLOOKUP(D17,DB!A:F,6,0),"")</f>
        <v/>
      </c>
      <c r="J16" s="120" t="str">
        <f>IFERROR(VLOOKUP(D17,DB!A:G,7,0),"")</f>
        <v/>
      </c>
      <c r="K16" s="126"/>
      <c r="L16" s="122" t="str">
        <f>IFERROR(VLOOKUP(D17,DB!A:I,9,0),"")</f>
        <v/>
      </c>
    </row>
    <row r="17" spans="1:12" ht="15" customHeight="1">
      <c r="A17" s="120"/>
      <c r="B17" s="120" t="str">
        <f>IFERROR(VLOOKUP(#REF!,DB!A:K,11,0),"")</f>
        <v/>
      </c>
      <c r="C17" s="121"/>
      <c r="D17" s="122"/>
      <c r="E17" s="123"/>
      <c r="F17" s="124"/>
      <c r="G17" s="125">
        <f ca="1">IFERROR(NOW()-F17,"")</f>
        <v>45954.212357407407</v>
      </c>
      <c r="H17" s="124"/>
      <c r="I17" s="120" t="str">
        <f>IFERROR(VLOOKUP(#REF!,DB!A:F,6,0),"")</f>
        <v/>
      </c>
      <c r="J17" s="120" t="str">
        <f>IFERROR(VLOOKUP(#REF!,DB!A:G,7,0),"")</f>
        <v/>
      </c>
      <c r="K17" s="126"/>
      <c r="L17" s="122" t="str">
        <f>IFERROR(VLOOKUP(#REF!,DB!A:I,9,0),"")</f>
        <v/>
      </c>
    </row>
    <row r="18" spans="1:12" ht="15" customHeight="1">
      <c r="A18" s="120"/>
      <c r="B18" s="120" t="str">
        <f>IFERROR(VLOOKUP(D18,DB!A:K,11,0),"")</f>
        <v/>
      </c>
      <c r="C18" s="121"/>
      <c r="D18" s="122"/>
      <c r="E18" s="123"/>
      <c r="F18" s="124"/>
      <c r="G18" s="125">
        <f ca="1">IFERROR(NOW()-F18,"")</f>
        <v>45954.212357407407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45954.212357407407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45954.212357407407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45954.212357407407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45954.212357407407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45954.212357407407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45954.212357407407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45954.212357407407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45954.212357407407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45954.212357407407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45954.212357407407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45954.212357407407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45954.212357407407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45954.212357407407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45954.212357407407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45954.212357407407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45954.212357407407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45954.212357407407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45954.212357407407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45954.212357407407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45954.212357407407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45954.212357407407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45954.212357407407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45954.212357407407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45954.212357407407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45954.212357407407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45954.212357407407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45954.212357407407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45954.212357407407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45954.212357407407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45954.212357407407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45954.212357407407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45954.212357407407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45954.212357407407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45954.212357407407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45954.212357407407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45954.212357407407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45954.212357407407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45954.212357407407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45954.212357407407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45954.212357407407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45954.212357407407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45954.212357407407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45954.212357407407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45954.212357407407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45954.212357407407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45954.212357407407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45954.212357407407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45954.212357407407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45954.212357407407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45954.212357407407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45954.212357407407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45954.212357407407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45954.212357407407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45954.212357407407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45954.212357407407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45954.212357407407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45954.212357407407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45954.212357407407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45954.212357407407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45954.212357407407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45954.212357407407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45954.212357407407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45954.212357407407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45954.212357407407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45954.212357407407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45954.212357407407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45954.212357407407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45954.212357407407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45954.212357407407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45954.212357407407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45954.212357407407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45954.212357407407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45954.212357407407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45954.212357407407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45954.212357407407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45954.212357407407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45954.212357407407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45954.212357407407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45954.212357407407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45954.212357407407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45954.212357407407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45954.212357407407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45954.212357407407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45954.212357407407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45954.212357407407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45954.212357407407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45954.212357407407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45954.212357407407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45954.212357407407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45954.212357407407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45954.212357407407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45954.212357407407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45954.212357407407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45954.212357407407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45954.212357407407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45954.212357407407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45954.212357407407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45954.212357407407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45954.212357407407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45954.212357407407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45954.212357407407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45954.212357407407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45954.212357407407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45954.212357407407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45954.212357407407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45954.212357407407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45954.212357407407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45954.212357407407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45954.212357407407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45954.212357407407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45954.212357407407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45954.212357407407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45954.212357407407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45954.212357407407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45954.212357407407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45954.212357407407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45954.212357407407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45954.212357407407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45954.212357407407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45954.212357407407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45954.212357407407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45954.212357407407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45954.212357407407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45954.212357407407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45954.212357407407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45954.212357407407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45954.212357407407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45954.212357407407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45954.212357407407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45954.212357407407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45954.212357407407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45954.212357407407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45954.212357407407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45954.212357407407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45954.212357407407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45954.212357407407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45954.212357407407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45954.212357407407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45954.212357407407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45954.212357407407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45954.212357407407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45954.212357407407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45954.212357407407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45954.212357407407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45954.212357407407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45954.212357407407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45954.212357407407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45954.212357407407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45954.212357407407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45954.212357407407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45954.212357407407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45954.212357407407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45954.212357407407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45954.212357407407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45954.212357407407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45954.212357407407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45954.212357407407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45954.212357407407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45954.212357407407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45954.212357407407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45954.212357407407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45954.212357407407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45954.212357407407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45954.212357407407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45954.212357407407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45954.212357407407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45954.212357407407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45954.212357407407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45954.212357407407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45954.212357407407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45954.212357407407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45954.212357407407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45954.212357407407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45954.212357407407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45954.212357407407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45954.212357407407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45954.212357407407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45954.212357407407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45954.212357407407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45954.212357407407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45954.212357407407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45954.212357407407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45954.212357407407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45954.212357407407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45954.212357407407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45954.212357407407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45954.212357407407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45954.212357407407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45954.212357407407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45954.212357407407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45954.212357407407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45954.212357407407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45954.212357407407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45954.212357407407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45954.212357407407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45954.212357407407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45954.212357407407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45954.212357407407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45954.212357407407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45954.212357407407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45954.212357407407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45954.212357407407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45954.212357407407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45954.212357407407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45954.212357407407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45954.212357407407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45954.212357407407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45954.212357407407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45954.212357407407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45954.212357407407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45954.212357407407</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45954.212357407407</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45954.212357407407</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45954.212357407407</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45954.212357407407</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45954.212357407407</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45954.212357407407</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45954.212357407407</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45954.212357407407</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45954.212357407407</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45954.212357407407</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45954.212357407407</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45954.212357407407</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45954.212357407407</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45954.212357407407</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45954.212357407407</v>
      </c>
      <c r="H244" s="124"/>
      <c r="I244" s="120" t="str">
        <f>IFERROR(VLOOKUP(D244,DB!A:F,6,0),"")</f>
        <v/>
      </c>
      <c r="J244" s="120" t="str">
        <f>IFERROR(VLOOKUP(D244,DB!A:G,7,0),"")</f>
        <v/>
      </c>
      <c r="K244" s="126"/>
      <c r="L244" s="122" t="str">
        <f>IFERROR(VLOOKUP(D244,DB!A:I,9,0),"")</f>
        <v/>
      </c>
    </row>
    <row r="245" spans="1:12" ht="15" customHeight="1">
      <c r="A245" s="120"/>
      <c r="B245" s="120" t="str">
        <f>IFERROR(VLOOKUP(D245,DB!A:K,11,0),"")</f>
        <v/>
      </c>
      <c r="C245" s="121"/>
      <c r="D245" s="122"/>
      <c r="E245" s="123"/>
      <c r="F245" s="124"/>
      <c r="G245" s="125">
        <f ca="1">IFERROR(NOW()-F245,"")</f>
        <v>45954.212357407407</v>
      </c>
      <c r="H245" s="124"/>
      <c r="I245" s="120" t="str">
        <f>IFERROR(VLOOKUP(D245,DB!A:F,6,0),"")</f>
        <v/>
      </c>
      <c r="J245" s="120" t="str">
        <f>IFERROR(VLOOKUP(D245,DB!A:G,7,0),"")</f>
        <v/>
      </c>
      <c r="K245" s="126"/>
      <c r="L245" s="122" t="str">
        <f>IFERROR(VLOOKUP(D245,DB!A:I,9,0),"")</f>
        <v/>
      </c>
    </row>
    <row r="246" spans="1:12" ht="15" customHeight="1">
      <c r="A246" s="120"/>
      <c r="B246" s="120" t="str">
        <f>IFERROR(VLOOKUP(D246,DB!A:K,11,0),"")</f>
        <v/>
      </c>
      <c r="C246" s="121"/>
      <c r="D246" s="122"/>
      <c r="E246" s="123"/>
      <c r="F246" s="124"/>
      <c r="G246" s="125">
        <f ca="1">IFERROR(NOW()-F246,"")</f>
        <v>45954.212357407407</v>
      </c>
      <c r="H246" s="124"/>
      <c r="I246" s="120" t="str">
        <f>IFERROR(VLOOKUP(D246,DB!A:F,6,0),"")</f>
        <v/>
      </c>
      <c r="J246" s="120" t="str">
        <f>IFERROR(VLOOKUP(D246,DB!A:G,7,0),"")</f>
        <v/>
      </c>
      <c r="K246" s="126"/>
      <c r="L246" s="122" t="str">
        <f>IFERROR(VLOOKUP(D246,DB!A:I,9,0),"")</f>
        <v/>
      </c>
    </row>
    <row r="247" spans="1:12" ht="15" customHeight="1">
      <c r="A247" s="127"/>
      <c r="B247" s="127" t="str">
        <f>IFERROR(VLOOKUP(D247,DB!A:K,11,0),"")</f>
        <v/>
      </c>
      <c r="C247" s="128"/>
      <c r="D247" s="129"/>
      <c r="E247" s="130"/>
      <c r="F247" s="131"/>
      <c r="G247" s="132">
        <f ca="1">IFERROR(NOW()-F247,"")</f>
        <v>45954.212357407407</v>
      </c>
      <c r="H247" s="131"/>
      <c r="I247" s="127" t="str">
        <f>IFERROR(VLOOKUP(D247,DB!A:F,6,0),"")</f>
        <v/>
      </c>
      <c r="J247" s="127" t="str">
        <f>IFERROR(VLOOKUP(D247,DB!A:G,7,0),"")</f>
        <v/>
      </c>
      <c r="K247" s="133"/>
      <c r="L247" s="129" t="str">
        <f>IFERROR(VLOOKUP(D247,DB!A:I,9,0),"")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3"/>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39103</v>
      </c>
      <c r="B2" s="37" t="str">
        <f>IFERROR(VLOOKUP(D2,DB!A:K,11,0),"")</f>
        <v>R5</v>
      </c>
      <c r="C2" s="37">
        <v>3</v>
      </c>
      <c r="D2" s="119" t="s">
        <v>36034</v>
      </c>
      <c r="E2" s="37" t="s">
        <v>38998</v>
      </c>
      <c r="F2" s="38">
        <v>45891.832060185188</v>
      </c>
      <c r="G2" s="145">
        <f ca="1">IFERROR(NOW()-F2,"")</f>
        <v>62.38029722221836</v>
      </c>
      <c r="H2" s="38">
        <v>45891.790393518517</v>
      </c>
      <c r="I2" s="37" t="str">
        <f>IFERROR(VLOOKUP(D2,DB!A:F,6,0),"")</f>
        <v>Generator-SG</v>
      </c>
      <c r="J2" s="37" t="str">
        <f>IFERROR(VLOOKUP(D2,DB!A:G,7,0),"")</f>
        <v>Vandalized</v>
      </c>
      <c r="K2" s="37" t="s">
        <v>39104</v>
      </c>
      <c r="L2" s="37" t="str">
        <f>IFERROR(VLOOKUP(D2,DB!A:I,9,0),"")</f>
        <v>Latis</v>
      </c>
      <c r="M2" s="118"/>
    </row>
    <row r="3" spans="1:13" ht="30.75">
      <c r="A3" s="37" t="s">
        <v>39105</v>
      </c>
      <c r="B3" s="37" t="str">
        <f>IFERROR(VLOOKUP(D3,DB!A:K,11,0),"")</f>
        <v>R5</v>
      </c>
      <c r="C3" s="37">
        <v>1</v>
      </c>
      <c r="D3" s="37" t="s">
        <v>31329</v>
      </c>
      <c r="E3" s="37" t="s">
        <v>39081</v>
      </c>
      <c r="F3" s="38">
        <v>45926.188877314817</v>
      </c>
      <c r="G3" s="145">
        <f t="shared" ref="G3" ca="1" si="0">IFERROR(NOW()-F3,"")</f>
        <v>28.023480092590034</v>
      </c>
      <c r="H3" s="38">
        <v>45926.158159722225</v>
      </c>
      <c r="I3" s="37" t="str">
        <f>IFERROR(VLOOKUP(D3,DB!A:F,6,0),"")</f>
        <v>SCECO</v>
      </c>
      <c r="J3" s="37" t="str">
        <f>IFERROR(VLOOKUP(D3,DB!A:G,7,0),"")</f>
        <v>Good</v>
      </c>
      <c r="K3" s="37" t="s">
        <v>39106</v>
      </c>
      <c r="L3" s="37" t="str">
        <f>IFERROR(VLOOKUP(D3,DB!A:I,9,0),"")</f>
        <v>Latis</v>
      </c>
      <c r="M3" s="118"/>
    </row>
    <row r="4" spans="1:13" ht="48" customHeight="1">
      <c r="A4" s="153" t="s">
        <v>39107</v>
      </c>
      <c r="B4" s="153" t="str">
        <f>IFERROR(VLOOKUP(D4,DB!A:K,11,0),"")</f>
        <v>R5</v>
      </c>
      <c r="C4" s="153">
        <v>1</v>
      </c>
      <c r="D4" s="153" t="s">
        <v>34781</v>
      </c>
      <c r="E4" s="153" t="s">
        <v>39081</v>
      </c>
      <c r="F4" s="154">
        <v>45948.661111111112</v>
      </c>
      <c r="G4" s="155">
        <f ca="1">IFERROR(NOW()-F4,"")</f>
        <v>5.5512462962942664</v>
      </c>
      <c r="H4" s="154">
        <v>45948.661111111112</v>
      </c>
      <c r="I4" s="153" t="str">
        <f>IFERROR(VLOOKUP(D4,DB!A:F,6,0),"")</f>
        <v>SCECO</v>
      </c>
      <c r="J4" s="153" t="str">
        <f>IFERROR(VLOOKUP(D4,DB!A:G,7,0),"")</f>
        <v>Dead</v>
      </c>
      <c r="K4" s="153" t="s">
        <v>39108</v>
      </c>
      <c r="L4" s="153" t="str">
        <f>IFERROR(VLOOKUP(D4,DB!A:I,9,0),"")</f>
        <v>Latis</v>
      </c>
    </row>
    <row r="5" spans="1:13" ht="15">
      <c r="A5" s="153" t="s">
        <v>39109</v>
      </c>
      <c r="B5" s="153" t="str">
        <f>IFERROR(VLOOKUP(D5,DB!A:K,11,0),"")</f>
        <v>R5</v>
      </c>
      <c r="C5" s="153">
        <v>1</v>
      </c>
      <c r="D5" s="153" t="s">
        <v>34377</v>
      </c>
      <c r="E5" s="153" t="s">
        <v>39081</v>
      </c>
      <c r="F5" s="154">
        <v>45954.100104166668</v>
      </c>
      <c r="G5" s="155">
        <f ca="1">IFERROR(NOW()-F5,"")</f>
        <v>0.11225324073893717</v>
      </c>
      <c r="H5" s="154">
        <v>45954.168634259258</v>
      </c>
      <c r="I5" s="153" t="str">
        <f>IFERROR(VLOOKUP(D5,DB!A:F,6,0),"")</f>
        <v>SCECO</v>
      </c>
      <c r="J5" s="153" t="str">
        <f>IFERROR(VLOOKUP(D5,DB!A:G,7,0),"")</f>
        <v>Good</v>
      </c>
      <c r="K5" s="153" t="s">
        <v>39110</v>
      </c>
      <c r="L5" s="153" t="str">
        <f>IFERROR(VLOOKUP(D5,DB!A:I,9,0),"")</f>
        <v>Latis</v>
      </c>
    </row>
    <row r="6" spans="1:13" ht="15">
      <c r="A6" s="153"/>
      <c r="B6" s="153" t="str">
        <f>IFERROR(VLOOKUP(D6,DB!A:K,11,0),"")</f>
        <v/>
      </c>
      <c r="C6" s="153"/>
      <c r="D6" s="153"/>
      <c r="E6" s="153"/>
      <c r="F6" s="154"/>
      <c r="G6" s="155">
        <f ca="1">IFERROR(NOW()-F6,"")</f>
        <v>45954.212357407407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45954.212357407407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45954.212357407407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45954.212357407407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45954.212357407407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45954.212357407407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45954.212357407407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45954.212357407407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45954.212357407407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45954.212357407407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45954.212357407407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45954.212357407407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45954.212357407407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45954.212357407407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45954.212357407407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45954.212357407407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45954.212357407407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45954.212357407407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45954.212357407407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45954.212357407407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45954.212357407407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45954.212357407407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45954.212357407407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45954.212357407407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45954.212357407407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45954.212357407407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45954.212357407407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45954.212357407407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45954.212357407407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45954.212357407407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45954.212357407407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45954.212357407407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45954.212357407407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45954.212357407407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45954.212357407407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45954.212357407407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45954.212357407407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45954.212357407407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45954.212357407407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45954.212357407407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45954.212357407407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45954.212357407407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45954.212357407407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45954.212357407407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45954.212357407407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45954.212357407407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45954.212357407407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45954.212357407407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45954.212357407407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45954.212357407407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45954.212357407407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45954.212357407407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45954.212357407407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45954.212357407407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45954.212357407407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45954.212357407407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45954.212357407407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45954.212357407407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45954.212357407407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45954.212357407407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45954.212357407407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45954.212357407407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45954.212357407407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45954.212357407407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45954.212357407407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45954.212357407407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45954.212357407407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45954.212357407407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45954.212357407407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45954.212357407407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45954.212357407407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45954.212357407407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45954.212357407407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45954.212357407407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45954.212357407407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45954.212357407407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45954.212357407407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45954.212357407407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45954.212357407407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45954.212357407407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45954.212357407407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45954.212357407407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45954.212357407407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45954.212357407407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45954.212357407407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45954.212357407407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45954.212357407407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45954.212357407407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45954.212357407407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45954.212357407407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45954.212357407407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45954.212357407407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45954.212357407407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45954.212357407407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45954.212357407407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45954.212357407407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45954.212357407407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45954.212357407407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45954.212357407407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45954.212357407407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45954.212357407407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45954.212357407407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45954.212357407407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45954.212357407407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45954.212357407407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45954.212357407407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45954.212357407407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45954.212357407407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45954.212357407407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45954.212357407407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45954.212357407407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45954.212357407407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45954.212357407407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45954.212357407407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45954.212357407407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45954.212357407407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45954.212357407407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45954.212357407407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45954.212357407407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45954.212357407407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45954.212357407407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45954.212357407407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45954.212357407407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45954.212357407407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45954.212357407407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45954.212357407407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45954.212357407407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45954.212357407407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45954.212357407407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45954.212357407407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45954.212357407407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45954.212357407407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45954.212357407407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45954.212357407407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45954.212357407407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45954.212357407407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45954.212357407407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45954.212357407407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45954.212357407407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45954.212357407407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45954.212357407407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45954.212357407407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45954.212357407407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45954.212357407407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45954.212357407407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45954.212357407407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45954.212357407407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45954.212357407407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45954.212357407407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45954.212357407407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45954.212357407407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45954.212357407407</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45954.212357407407</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45954.212357407407</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45954.212357407407</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45954.212357407407</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45954.212357407407</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45954.212357407407</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45954.212357407407</v>
      </c>
      <c r="H164" s="154"/>
      <c r="I164" s="153" t="str">
        <f>IFERROR(VLOOKUP(D164,DB!A:F,6,0),"")</f>
        <v/>
      </c>
      <c r="J164" s="153" t="str">
        <f>IFERROR(VLOOKUP(D164,DB!A:G,7,0),"")</f>
        <v/>
      </c>
      <c r="K164" s="153"/>
      <c r="L164" s="153" t="str">
        <f>IFERROR(VLOOKUP(D164,DB!A:I,9,0),"")</f>
        <v/>
      </c>
    </row>
    <row r="165" spans="1:12" ht="15">
      <c r="A165" s="153"/>
      <c r="B165" s="153" t="str">
        <f>IFERROR(VLOOKUP(D165,DB!A:K,11,0),"")</f>
        <v/>
      </c>
      <c r="C165" s="153"/>
      <c r="D165" s="153"/>
      <c r="E165" s="153"/>
      <c r="F165" s="154"/>
      <c r="G165" s="155">
        <f ca="1">IFERROR(NOW()-F165,"")</f>
        <v>45954.212357407407</v>
      </c>
      <c r="H165" s="154"/>
      <c r="I165" s="153" t="str">
        <f>IFERROR(VLOOKUP(D165,DB!A:F,6,0),"")</f>
        <v/>
      </c>
      <c r="J165" s="153" t="str">
        <f>IFERROR(VLOOKUP(D165,DB!A:G,7,0),"")</f>
        <v/>
      </c>
      <c r="K165" s="153"/>
      <c r="L165" s="153" t="str">
        <f>IFERROR(VLOOKUP(D165,DB!A:I,9,0),"")</f>
        <v/>
      </c>
    </row>
    <row r="166" spans="1:12" ht="15">
      <c r="A166" s="159"/>
      <c r="B166" s="159" t="str">
        <f>IFERROR(VLOOKUP(D166,DB!A:K,11,0),"")</f>
        <v/>
      </c>
      <c r="C166" s="159"/>
      <c r="D166" s="159"/>
      <c r="E166" s="159"/>
      <c r="F166" s="160"/>
      <c r="G166" s="161">
        <f ca="1">IFERROR(NOW()-F166,"")</f>
        <v>45954.212357407407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45954.212357407407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45954.212357407407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45954.212357407407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45954.212357407407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45954.212357407407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45954.212357407407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45954.212357407407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45954.212357407407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45954.212357407407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45954.212357407407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45954.212357407407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45954.212357407407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45954.212357407407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45954.212357407407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45954.212357407407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45954.212357407407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45954.212357407407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45954.212357407407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45954.212357407407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45954.212357407407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45954.212357407407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45954.212357407407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45954.212357407407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45954.212357407407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45954.212357407407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45954.212357407407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45954.212357407407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45954.212357407407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45954.212357407407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45954.212357407407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45954.212357407407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45954.212357407407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45954.212357407407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45954.212357407407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45954.212357407407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45954.212357407407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45954.212357407407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45954.212357407407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45954.212357407407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45954.212357407407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45954.212357407407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45954.212357407407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45954.212357407407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45954.212357407407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45954.212357407407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45954.212357407407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45954.212357407407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45954.212357407407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45954.212357407407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45954.212357407407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45954.212357407407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45954.212357407407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45954.212357407407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45954.212357407407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45954.212357407407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45954.212357407407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45954.212357407407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45954.212357407407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45954.212357407407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45954.212357407407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45954.212357407407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45954.212357407407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45954.212357407407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45954.212357407407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45954.212357407407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45954.212357407407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45954.212357407407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45954.212357407407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45954.212357407407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45954.212357407407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45954.212357407407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45954.212357407407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45954.212357407407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45954.212357407407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45954.212357407407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45954.212357407407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45954.212357407407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45954.212357407407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45954.212357407407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45954.212357407407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45954.212357407407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45954.212357407407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45954.212357407407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45954.212357407407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45954.212357407407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45954.212357407407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45954.212357407407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45954.212357407407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45954.212357407407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45954.212357407407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45954.212357407407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45954.212357407407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45954.212357407407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45954.212357407407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45954.212357407407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45954.212357407407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45954.212357407407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45954.212357407407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45954.212357407407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45954.212357407407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45954.212357407407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45954.212357407407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45954.212357407407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45954.212357407407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45954.212357407407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45954.212357407407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45954.212357407407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45954.212357407407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45954.212357407407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45954.212357407407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45954.212357407407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45954.212357407407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45954.212357407407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45954.212357407407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45954.212357407407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45954.212357407407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45954.212357407407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45954.212357407407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45954.212357407407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45954.212357407407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45954.212357407407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45954.212357407407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45954.212357407407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45954.212357407407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45954.212357407407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45954.212357407407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45954.212357407407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45954.212357407407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45954.212357407407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45954.212357407407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45954.212357407407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45954.212357407407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45954.212357407407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45954.212357407407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45954.212357407407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45954.212357407407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45954.212357407407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45954.212357407407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45954.212357407407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45954.212357407407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45954.212357407407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45954.212357407407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45954.212357407407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45954.212357407407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45954.212357407407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45954.212357407407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45954.212357407407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45954.212357407407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45954.212357407407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45954.212357407407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45954.212357407407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45954.212357407407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45954.212357407407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45954.212357407407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45954.212357407407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45954.212357407407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45954.212357407407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45954.212357407407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45954.212357407407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45954.212357407407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45954.212357407407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45954.212357407407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45954.212357407407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45954.212357407407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45954.212357407407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45954.212357407407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45954.212357407407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45954.212357407407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45954.212357407407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45954.212357407407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45954.212357407407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45954.212357407407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45954.212357407407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45954.212357407407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45954.212357407407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45954.212357407407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45954.212357407407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45954.212357407407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45954.212357407407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45954.212357407407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45954.212357407407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45954.212357407407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45954.212357407407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45954.212357407407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45954.212357407407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45954.212357407407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45954.212357407407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45954.212357407407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45954.212357407407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45954.212357407407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45954.212357407407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45954.212357407407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45954.212357407407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45954.212357407407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45954.212357407407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45954.212357407407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45954.212357407407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45954.212357407407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45954.212357407407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45954.212357407407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45954.212357407407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45954.212357407407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45954.212357407407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45954.212357407407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45954.212357407407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45954.212357407407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45954.212357407407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45954.212357407407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45954.212357407407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45954.212357407407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45954.212357407407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45954.212357407407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45954.212357407407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45954.212357407407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45954.212357407407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45954.212357407407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45954.212357407407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45954.212357407407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45954.212357407407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45954.212357407407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45954.212357407407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45954.212357407407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45954.212357407407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45954.212357407407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45954.212357407407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45954.212357407407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45954.212357407407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45954.212357407407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45954.212357407407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45954.212357407407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45954.212357407407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45954.212357407407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45954.212357407407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45954.212357407407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45954.212357407407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45954.212357407407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45954.212357407407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45954.212357407407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45954.212357407407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45954.212357407407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45954.212357407407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45954.212357407407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45954.212357407407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45954.212357407407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45954.212357407407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45954.212357407407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45954.212357407407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45954.212357407407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45954.212357407407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45954.212357407407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45954.212357407407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45954.212357407407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45954.212357407407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45954.212357407407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45954.212357407407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45954.212357407407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45954.212357407407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45954.212357407407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45954.212357407407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45954.212357407407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45954.212357407407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45954.212357407407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45954.212357407407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45954.212357407407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45954.212357407407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45954.212357407407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45954.212357407407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45954.212357407407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45954.212357407407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45954.212357407407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45954.212357407407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45954.212357407407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45954.212357407407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45954.212357407407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45954.212357407407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45954.212357407407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45954.212357407407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45954.212357407407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45954.212357407407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45954.212357407407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45954.212357407407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45954.212357407407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45954.212357407407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45954.212357407407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45954.212357407407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45954.212357407407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45954.212357407407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45954.212357407407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45954.212357407407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45954.212357407407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45954.212357407407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45954.212357407407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45954.212357407407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45954.212357407407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45954.212357407407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45954.212357407407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45954.212357407407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45954.212357407407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45954.212357407407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45954.212357407407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45954.212357407407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45954.212357407407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45954.212357407407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45954.212357407407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45954.212357407407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45954.212357407407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45954.212357407407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45954.212357407407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45954.212357407407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45954.212357407407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45954.212357407407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45954.212357407407</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45954.212357407407</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45954.212357407407</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45954.212357407407</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45954.212357407407</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45954.212357407407</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45954.212357407407</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45954.212357407407</v>
      </c>
      <c r="H485" s="160"/>
      <c r="I485" s="159" t="str">
        <f>IFERROR(VLOOKUP(D485,DB!A:F,6,0),"")</f>
        <v/>
      </c>
      <c r="J485" s="159" t="str">
        <f>IFERROR(VLOOKUP(D485,DB!A:G,7,0),"")</f>
        <v/>
      </c>
      <c r="K485" s="159"/>
      <c r="L485" s="159" t="str">
        <f>IFERROR(VLOOKUP(D485,DB!A:I,9,0),"")</f>
        <v/>
      </c>
    </row>
    <row r="486" spans="1:12" ht="15">
      <c r="A486" s="159"/>
      <c r="B486" s="159" t="str">
        <f>IFERROR(VLOOKUP(D486,DB!A:K,11,0),"")</f>
        <v/>
      </c>
      <c r="C486" s="159"/>
      <c r="D486" s="159"/>
      <c r="E486" s="159"/>
      <c r="F486" s="160"/>
      <c r="G486" s="161">
        <f ca="1">IFERROR(NOW()-F486,"")</f>
        <v>45954.212357407407</v>
      </c>
      <c r="H486" s="160"/>
      <c r="I486" s="159" t="str">
        <f>IFERROR(VLOOKUP(D486,DB!A:F,6,0),"")</f>
        <v/>
      </c>
      <c r="J486" s="159" t="str">
        <f>IFERROR(VLOOKUP(D486,DB!A:G,7,0),"")</f>
        <v/>
      </c>
      <c r="K486" s="159"/>
      <c r="L486" s="159" t="str">
        <f>IFERROR(VLOOKUP(D486,DB!A:I,9,0),"")</f>
        <v/>
      </c>
    </row>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6" ht="15"/>
    <row r="597" ht="15"/>
    <row r="599" ht="15"/>
    <row r="600" ht="15"/>
    <row r="601" ht="15"/>
    <row r="602" ht="15"/>
    <row r="604" ht="15"/>
    <row r="605" ht="15"/>
    <row r="612" ht="15"/>
    <row r="613" ht="15"/>
    <row r="614" ht="15"/>
    <row r="615" ht="15"/>
    <row r="616" ht="15"/>
    <row r="617" ht="15"/>
    <row r="620" ht="15"/>
    <row r="621" ht="15"/>
    <row r="622" ht="15"/>
    <row r="623" ht="15"/>
    <row r="624" ht="15"/>
    <row r="625" ht="15"/>
    <row r="626" ht="15"/>
    <row r="627" ht="15"/>
    <row r="628" ht="15"/>
    <row r="629" ht="15"/>
    <row r="630" ht="15"/>
    <row r="631"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7" ht="15"/>
    <row r="688" ht="15"/>
    <row r="725" ht="15"/>
    <row r="726" ht="15"/>
    <row r="727" ht="15"/>
    <row r="728" ht="15"/>
    <row r="729" ht="15"/>
    <row r="730" ht="15"/>
    <row r="731" ht="15"/>
    <row r="732" ht="15"/>
    <row r="733" ht="15"/>
    <row r="734"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817" ht="15"/>
    <row r="819" ht="15"/>
    <row r="820"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3" ht="15"/>
    <row r="854" ht="15"/>
    <row r="1024" ht="15"/>
    <row r="1025" ht="15"/>
    <row r="1026" ht="15"/>
    <row r="1027" ht="15"/>
    <row r="1028" ht="15"/>
    <row r="1029" ht="15"/>
    <row r="1035" ht="15"/>
    <row r="1036" ht="15"/>
    <row r="1037" ht="15"/>
    <row r="1038" ht="15"/>
    <row r="1039" ht="15"/>
    <row r="1040" ht="15"/>
    <row r="1041"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2" ht="15"/>
    <row r="1093" ht="15"/>
    <row r="1099" ht="15"/>
    <row r="1100" ht="15"/>
    <row r="1102" ht="15"/>
    <row r="1103" ht="15"/>
    <row r="1104" ht="15"/>
    <row r="1105" ht="15"/>
    <row r="1106" ht="15"/>
    <row r="1107" ht="15"/>
    <row r="1108" ht="15"/>
    <row r="1110" ht="15"/>
    <row r="1111" ht="15"/>
    <row r="1112"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06" ht="15"/>
    <row r="1207" ht="15"/>
    <row r="1210" ht="15"/>
    <row r="1211" ht="15"/>
    <row r="1212" ht="15"/>
    <row r="1213" ht="15"/>
    <row r="1214" ht="15"/>
    <row r="1215" ht="15"/>
    <row r="1216" ht="15"/>
    <row r="1218" ht="15"/>
    <row r="1219" ht="15"/>
    <row r="1220" ht="15"/>
    <row r="1221" ht="15"/>
    <row r="1222" ht="15"/>
    <row r="1223" ht="15"/>
    <row r="1224" ht="15"/>
    <row r="1225" ht="15"/>
    <row r="1226" ht="15"/>
    <row r="1227" ht="15"/>
    <row r="1228" ht="15"/>
    <row r="1230" ht="15"/>
    <row r="1231" ht="15"/>
    <row r="1232" ht="15"/>
    <row r="1233" ht="15"/>
    <row r="1234" ht="15"/>
    <row r="1235" ht="15"/>
    <row r="1236" ht="15"/>
    <row r="1237" ht="15"/>
    <row r="1238" ht="15"/>
    <row r="1239" ht="15"/>
    <row r="1247" ht="15"/>
    <row r="1248" ht="15"/>
    <row r="1251" ht="15"/>
    <row r="1252" ht="15"/>
    <row r="1253" ht="15"/>
    <row r="1254" ht="15"/>
    <row r="1255" ht="15"/>
    <row r="1256" ht="15"/>
    <row r="1257" ht="15"/>
    <row r="1258" ht="15"/>
    <row r="1261" ht="15"/>
    <row r="1262" ht="15"/>
    <row r="1263" ht="15"/>
    <row r="1264" ht="15"/>
    <row r="1265" ht="15"/>
    <row r="1266" ht="15"/>
    <row r="1267" ht="15"/>
    <row r="1268" ht="15"/>
    <row r="1269" ht="15"/>
    <row r="1270" ht="15"/>
    <row r="1271" ht="15"/>
    <row r="1272" ht="15"/>
    <row r="1274" ht="15"/>
    <row r="1275" ht="15"/>
    <row r="1276" ht="15"/>
    <row r="1279" ht="15"/>
    <row r="1281" ht="15"/>
    <row r="1283" ht="15"/>
    <row r="1286" ht="15"/>
    <row r="1287" ht="15"/>
    <row r="1288" ht="15"/>
    <row r="1290" ht="15"/>
    <row r="1292" ht="15"/>
    <row r="1293" ht="15"/>
    <row r="1294" ht="15"/>
    <row r="1295" ht="15"/>
    <row r="1296" ht="15"/>
    <row r="1298" ht="15"/>
    <row r="1299" ht="15"/>
    <row r="1300" ht="15"/>
    <row r="1301" ht="15"/>
    <row r="1303" ht="15"/>
    <row r="1305" ht="15"/>
    <row r="1306" ht="15"/>
    <row r="1308" ht="15"/>
    <row r="1309" ht="15"/>
    <row r="1310" ht="15"/>
    <row r="1311" ht="15"/>
    <row r="1313" ht="15"/>
    <row r="1315" ht="15"/>
    <row r="1316" ht="15"/>
    <row r="1317" ht="15"/>
    <row r="1318" ht="15"/>
    <row r="1320" ht="15"/>
    <row r="1321" ht="15"/>
    <row r="1322" ht="15"/>
    <row r="1323" ht="15"/>
  </sheetData>
  <dataValidations count="2">
    <dataValidation allowBlank="1" showInputMessage="1" showErrorMessage="1" sqref="E1" xr:uid="{920C6338-E771-4DAE-8C89-92A9093EA4DE}"/>
    <dataValidation type="list" allowBlank="1" showInputMessage="1" showErrorMessage="1" sqref="E2:E48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39101</v>
      </c>
      <c r="B2" s="104" t="str">
        <f>IFERROR(VLOOKUP(D2,DB!A:K,11,0),"")</f>
        <v>R6</v>
      </c>
      <c r="C2" s="106">
        <v>2</v>
      </c>
      <c r="D2" s="104" t="s">
        <v>32724</v>
      </c>
      <c r="E2" s="107"/>
      <c r="F2" s="108"/>
      <c r="G2" s="77">
        <f ca="1">IFERROR(NOW()-F2,"-")</f>
        <v>45954.212357407407</v>
      </c>
      <c r="H2" s="108">
        <v>45954.124652777777</v>
      </c>
      <c r="I2" s="104" t="str">
        <f>IFERROR(VLOOKUP(D2,DB!A:F,6,0),"")</f>
        <v>SCECO</v>
      </c>
      <c r="J2" s="103" t="str">
        <f>IFERROR(VLOOKUP(D2,DB!A:G,7,0),"")</f>
        <v>Dead</v>
      </c>
      <c r="K2" s="109" t="s">
        <v>39111</v>
      </c>
      <c r="L2" s="110" t="str">
        <f>IFERROR(VLOOKUP(D2,DB!A:I,9,0),"")</f>
        <v>Latis</v>
      </c>
    </row>
    <row r="3" spans="1:16383" ht="31.5" customHeight="1">
      <c r="A3" s="105"/>
      <c r="B3" s="104" t="str">
        <f>IFERROR(VLOOKUP(D3,DB!A:K,11,0),"")</f>
        <v/>
      </c>
      <c r="C3" s="106"/>
      <c r="D3" s="104"/>
      <c r="E3" s="107"/>
      <c r="F3" s="108"/>
      <c r="G3" s="77">
        <f ca="1">IFERROR(NOW()-F3,"-")</f>
        <v>45954.212357407407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45954.212357407407</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45954.212357407407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45954.212357407407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45954.212357407407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45954.212357407407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45954.212357407407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45954.212357407407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45954.212357407407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45954.212357407407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45954.212357407407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45954.212357407407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45954.212357407407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45954.212357407407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45954.212357407407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45954.212357407407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45954.212357407407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45954.212357407407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45954.212357407407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45954.212357407407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45954.212357407407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45954.212357407407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45954.212357407407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45954.212357407407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45954.212357407407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45954.212357407407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45954.212357407407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45954.212357407407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45954.212357407407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45954.212357407407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45954.212357407407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45954.212357407407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45954.212357407407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45954.212357407407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45954.212357407407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45954.212357407407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45954.212357407407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45954.212357407407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45954.212357407407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45954.212357407407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45954.212357407407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45954.212357407407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45954.212357407407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45954.212357407407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45954.212357407407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45954.212357407407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45954.212357407407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45954.212357407407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45954.212357407407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45954.212357407407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45954.212357407407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45954.212357407407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45954.212357407407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45954.212357407407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45954.212357407407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45954.212357407407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45954.212357407407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45954.212357407407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45954.212357407407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45954.212357407407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45954.212357407407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45954.212357407407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45954.212357407407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45954.212357407407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45954.212357407407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45954.212357407407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45954.212357407407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45954.212357407407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45954.212357407407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45954.212357407407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45954.212357407407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45954.212357407407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45954.212357407407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45954.212357407407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45954.212357407407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45954.212357407407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45954.212357407407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45954.212357407407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45954.212357407407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45954.212357407407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45954.212357407407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45954.212357407407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45954.212357407407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45954.212357407407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45954.212357407407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45954.212357407407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45954.212357407407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45954.212357407407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45954.212357407407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45954.212357407407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45954.212357407407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45954.212357407407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45954.212357407407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45954.212357407407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45954.212357407407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45954.212357407407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45954.212357407407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45954.212357407407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45954.212357407407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45954.212357407407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45954.212357407407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45954.212357407407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45954.212357407407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45954.212357407407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45954.212357407407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45954.212357407407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45954.212357407407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45954.212357407407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45954.212357407407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45954.212357407407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45954.212357407407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45954.212357407407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45954.212357407407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45954.212357407407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45954.212357407407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45954.212357407407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45954.212357407407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45954.212357407407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45954.212357407407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45954.212357407407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45954.212357407407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45954.212357407407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45954.212357407407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45954.212357407407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45954.212357407407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45954.212357407407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45954.212357407407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45954.212357407407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45954.212357407407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45954.212357407407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45954.212357407407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45954.212357407407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45954.212357407407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45954.212357407407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45954.212357407407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45954.212357407407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45954.212357407407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45954.212357407407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45954.212357407407</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45954.212357407407</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45954.212357407407</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45954.212357407407</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45954.212357407407</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45954.212357407407</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45954.212357407407</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45954.212357407407</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45954.212357407407</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45954.212357407407</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2025-10-24T02:05:53Z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